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9225" activeTab="3"/>
  </bookViews>
  <sheets>
    <sheet name="ENERO-POB DANE" sheetId="1" r:id="rId1"/>
    <sheet name="ENERO-METAS" sheetId="2" r:id="rId2"/>
    <sheet name="COMP-ENERO BOGOTA" sheetId="3" r:id="rId3"/>
    <sheet name="COBER FALTANTE  ENERO" sheetId="4" r:id="rId4"/>
    <sheet name="Hoja1" sheetId="5" state="hidden" r:id="rId5"/>
  </sheets>
  <externalReferences>
    <externalReference r:id="rId8"/>
    <externalReference r:id="rId9"/>
  </externalReferences>
  <definedNames>
    <definedName name="_xlnm.Print_Area" localSheetId="1">'ENERO-METAS'!$A$1:$X$29</definedName>
    <definedName name="_xlnm.Print_Area" localSheetId="0">'ENERO-POB DANE'!$A$1:$X$29</definedName>
  </definedNames>
  <calcPr fullCalcOnLoad="1"/>
</workbook>
</file>

<file path=xl/sharedStrings.xml><?xml version="1.0" encoding="utf-8"?>
<sst xmlns="http://schemas.openxmlformats.org/spreadsheetml/2006/main" count="276" uniqueCount="65">
  <si>
    <t>SECRETARIA DISTRITAL DE SALUD BOGOTA D.C.</t>
  </si>
  <si>
    <t>DIRECCION DE SALUD PUBLICA - AREA VIGILANCIA EN SALUD</t>
  </si>
  <si>
    <t>% VACUNACION POR BIOLOGICO  SEGUN LOCALIDADES</t>
  </si>
  <si>
    <t>LOCALIDADES</t>
  </si>
  <si>
    <t>POBLACION MENOR 1 AÑO</t>
  </si>
  <si>
    <t xml:space="preserve">MENORES DE UN AÑO </t>
  </si>
  <si>
    <t>POBLACION DE 1 AÑO</t>
  </si>
  <si>
    <t>1 AÑO</t>
  </si>
  <si>
    <t>POBLACION DE 5 AÑOS</t>
  </si>
  <si>
    <t>5 AÑOS</t>
  </si>
  <si>
    <t>ANTIPOLIO</t>
  </si>
  <si>
    <t>D.P.T</t>
  </si>
  <si>
    <t>B.C.G</t>
  </si>
  <si>
    <t xml:space="preserve">HEPATITIS  B </t>
  </si>
  <si>
    <t>HAEMOPHILUS</t>
  </si>
  <si>
    <t>ROTAVIRUS</t>
  </si>
  <si>
    <t>TRIPLE VIRAL</t>
  </si>
  <si>
    <t>NEUMOCOCO</t>
  </si>
  <si>
    <t>FIEBRE AMARILLA</t>
  </si>
  <si>
    <t>HEPATITIS A</t>
  </si>
  <si>
    <t>VACUNA-DOS</t>
  </si>
  <si>
    <t>%</t>
  </si>
  <si>
    <t>USAQUEN</t>
  </si>
  <si>
    <t>CHAPINERO</t>
  </si>
  <si>
    <t>SANTAFE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</si>
  <si>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</si>
  <si>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</si>
  <si>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</si>
  <si>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</si>
  <si>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</si>
  <si>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</si>
  <si>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</si>
  <si>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</si>
  <si>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</si>
  <si>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</si>
  <si>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MARTIRES</t>
  </si>
  <si>
    <t>ANTONIO NARINO</t>
  </si>
  <si>
    <t>PUENTE ARANDA</t>
  </si>
  <si>
    <t>CANDELARIA</t>
  </si>
  <si>
    <t>RAFAEL URIBE</t>
  </si>
  <si>
    <t>CIUDAD BOLIVAR</t>
  </si>
  <si>
    <t>SUMAPAZ</t>
  </si>
  <si>
    <t>TOTAL</t>
  </si>
  <si>
    <t>FUENTE : SIS-151 RESUMEN MENSUAL DE VACUNACION</t>
  </si>
  <si>
    <t>FUENTE POBLACION: Proyecciones de Población DANE censo 2005, distribución Localidades por DAPD</t>
  </si>
  <si>
    <t xml:space="preserve">COMPARATIVO COBERTURAS DE VACUNACION </t>
  </si>
  <si>
    <t>ENERO</t>
  </si>
  <si>
    <t>BIOLOGICOS</t>
  </si>
  <si>
    <t>VACUNADOS</t>
  </si>
  <si>
    <t>POLIO</t>
  </si>
  <si>
    <t>DPT</t>
  </si>
  <si>
    <t>BCG</t>
  </si>
  <si>
    <t>HEPATITIS B</t>
  </si>
  <si>
    <t>TRIPLE VIRAL  1 AÑO</t>
  </si>
  <si>
    <t>TRIPLE VIRAL  5 AÑOS</t>
  </si>
  <si>
    <t>Coberturas sacadas con Proyecciones Población DANE-censo 2005</t>
  </si>
  <si>
    <t xml:space="preserve">COBERTURAS BOGOTA D.C. </t>
  </si>
  <si>
    <t xml:space="preserve">Cobertura  Util </t>
  </si>
  <si>
    <t xml:space="preserve">TRIPLE VIRAL </t>
  </si>
  <si>
    <r>
      <t xml:space="preserve">ENERO DEL </t>
    </r>
    <r>
      <rPr>
        <b/>
        <sz val="16"/>
        <rFont val="Constantia"/>
        <family val="1"/>
      </rPr>
      <t>2013</t>
    </r>
  </si>
  <si>
    <r>
      <t>ENERO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</si>
  <si>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METAS 1 AÑO</t>
  </si>
  <si>
    <t>POB 1 AÑO</t>
  </si>
  <si>
    <t>metas 1 año</t>
  </si>
  <si>
    <t>POB 5 años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</si>
</sst>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_)"/>
    <numFmt numFmtId="181" formatCode="0.0_)"/>
    <numFmt numFmtId="182" formatCode="0.0"/>
    <numFmt numFmtId="183" formatCode="_([$€]* #,##0.00_);_([$€]* \(#,##0.00\);_([$€]* &quot;-&quot;??_);_(@_)"/>
    <numFmt numFmtId="184" formatCode="0.00_)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onstantia"/>
      <family val="1"/>
    </font>
    <font>
      <b/>
      <sz val="16"/>
      <name val="Constantia"/>
      <family val="1"/>
    </font>
    <font>
      <sz val="9"/>
      <name val="Courier"/>
      <family val="3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name val="Constantia"/>
      <family val="1"/>
    </font>
    <font>
      <b/>
      <sz val="14"/>
      <name val="Constant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83" fontId="0" fillId="0" borderId="0" applyFont="0" applyFill="0" applyBorder="0" applyAlignment="0" applyProtection="0"/>
    <xf numFmtId="0" fontId="19" fillId="3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/>
      <protection/>
    </xf>
    <xf numFmtId="17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8" fillId="6" borderId="10" xfId="0" applyFont="1" applyFill="1" applyBorder="1" applyAlignment="1" applyProtection="1">
      <alignment horizontal="center" vertical="center" wrapText="1"/>
      <protection/>
    </xf>
    <xf numFmtId="0" fontId="5" fillId="6" borderId="10" xfId="0" applyFont="1" applyFill="1" applyBorder="1" applyAlignment="1" applyProtection="1">
      <alignment horizontal="center" vertical="center" wrapText="1"/>
      <protection/>
    </xf>
    <xf numFmtId="0" fontId="5" fillId="6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left"/>
      <protection/>
    </xf>
    <xf numFmtId="180" fontId="7" fillId="0" borderId="12" xfId="0" applyNumberFormat="1" applyFont="1" applyFill="1" applyBorder="1" applyAlignment="1" applyProtection="1">
      <alignment/>
      <protection/>
    </xf>
    <xf numFmtId="180" fontId="7" fillId="0" borderId="10" xfId="0" applyNumberFormat="1" applyFont="1" applyFill="1" applyBorder="1" applyAlignment="1" applyProtection="1">
      <alignment/>
      <protection/>
    </xf>
    <xf numFmtId="181" fontId="7" fillId="0" borderId="14" xfId="0" applyNumberFormat="1" applyFont="1" applyFill="1" applyBorder="1" applyAlignment="1" applyProtection="1">
      <alignment/>
      <protection/>
    </xf>
    <xf numFmtId="181" fontId="7" fillId="0" borderId="13" xfId="0" applyNumberFormat="1" applyFont="1" applyFill="1" applyBorder="1" applyAlignment="1" applyProtection="1">
      <alignment/>
      <protection/>
    </xf>
    <xf numFmtId="181" fontId="7" fillId="0" borderId="12" xfId="0" applyNumberFormat="1" applyFont="1" applyFill="1" applyBorder="1" applyAlignment="1" applyProtection="1">
      <alignment/>
      <protection/>
    </xf>
    <xf numFmtId="181" fontId="7" fillId="0" borderId="1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1" fontId="7" fillId="0" borderId="15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/>
      <protection/>
    </xf>
    <xf numFmtId="180" fontId="7" fillId="0" borderId="16" xfId="0" applyNumberFormat="1" applyFont="1" applyFill="1" applyBorder="1" applyAlignment="1" applyProtection="1">
      <alignment/>
      <protection/>
    </xf>
    <xf numFmtId="180" fontId="7" fillId="0" borderId="15" xfId="0" applyNumberFormat="1" applyFont="1" applyFill="1" applyBorder="1" applyAlignment="1" applyProtection="1">
      <alignment/>
      <protection/>
    </xf>
    <xf numFmtId="181" fontId="7" fillId="0" borderId="0" xfId="0" applyNumberFormat="1" applyFont="1" applyFill="1" applyBorder="1" applyAlignment="1" applyProtection="1">
      <alignment/>
      <protection/>
    </xf>
    <xf numFmtId="181" fontId="7" fillId="0" borderId="17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0" fontId="7" fillId="0" borderId="18" xfId="0" applyNumberFormat="1" applyFont="1" applyFill="1" applyBorder="1" applyAlignment="1" applyProtection="1">
      <alignment/>
      <protection/>
    </xf>
    <xf numFmtId="181" fontId="7" fillId="0" borderId="18" xfId="0" applyNumberFormat="1" applyFont="1" applyFill="1" applyBorder="1" applyAlignment="1" applyProtection="1">
      <alignment/>
      <protection/>
    </xf>
    <xf numFmtId="0" fontId="5" fillId="6" borderId="19" xfId="0" applyFont="1" applyFill="1" applyBorder="1" applyAlignment="1">
      <alignment/>
    </xf>
    <xf numFmtId="0" fontId="5" fillId="6" borderId="20" xfId="0" applyFont="1" applyFill="1" applyBorder="1" applyAlignment="1" applyProtection="1">
      <alignment horizontal="center"/>
      <protection/>
    </xf>
    <xf numFmtId="180" fontId="5" fillId="6" borderId="11" xfId="0" applyNumberFormat="1" applyFont="1" applyFill="1" applyBorder="1" applyAlignment="1" applyProtection="1">
      <alignment/>
      <protection/>
    </xf>
    <xf numFmtId="180" fontId="5" fillId="6" borderId="21" xfId="0" applyNumberFormat="1" applyFont="1" applyFill="1" applyBorder="1" applyAlignment="1" applyProtection="1">
      <alignment/>
      <protection/>
    </xf>
    <xf numFmtId="181" fontId="5" fillId="6" borderId="11" xfId="0" applyNumberFormat="1" applyFont="1" applyFill="1" applyBorder="1" applyAlignment="1" applyProtection="1">
      <alignment/>
      <protection/>
    </xf>
    <xf numFmtId="180" fontId="5" fillId="6" borderId="22" xfId="0" applyNumberFormat="1" applyFont="1" applyFill="1" applyBorder="1" applyAlignment="1" applyProtection="1">
      <alignment/>
      <protection/>
    </xf>
    <xf numFmtId="180" fontId="5" fillId="6" borderId="20" xfId="0" applyNumberFormat="1" applyFont="1" applyFill="1" applyBorder="1" applyAlignment="1" applyProtection="1">
      <alignment/>
      <protection/>
    </xf>
    <xf numFmtId="181" fontId="5" fillId="6" borderId="18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8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1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80" fontId="29" fillId="0" borderId="0" xfId="0" applyNumberFormat="1" applyFont="1" applyFill="1" applyAlignment="1">
      <alignment/>
    </xf>
    <xf numFmtId="180" fontId="7" fillId="24" borderId="15" xfId="0" applyNumberFormat="1" applyFont="1" applyFill="1" applyBorder="1" applyAlignment="1" applyProtection="1">
      <alignment/>
      <protection/>
    </xf>
    <xf numFmtId="181" fontId="7" fillId="24" borderId="0" xfId="0" applyNumberFormat="1" applyFont="1" applyFill="1" applyBorder="1" applyAlignment="1" applyProtection="1">
      <alignment/>
      <protection/>
    </xf>
    <xf numFmtId="181" fontId="7" fillId="24" borderId="17" xfId="0" applyNumberFormat="1" applyFont="1" applyFill="1" applyBorder="1" applyAlignment="1" applyProtection="1">
      <alignment/>
      <protection/>
    </xf>
    <xf numFmtId="181" fontId="7" fillId="24" borderId="16" xfId="0" applyNumberFormat="1" applyFont="1" applyFill="1" applyBorder="1" applyAlignment="1" applyProtection="1">
      <alignment/>
      <protection/>
    </xf>
    <xf numFmtId="181" fontId="7" fillId="24" borderId="15" xfId="0" applyNumberFormat="1" applyFont="1" applyFill="1" applyBorder="1" applyAlignment="1" applyProtection="1">
      <alignment/>
      <protection/>
    </xf>
    <xf numFmtId="180" fontId="7" fillId="24" borderId="0" xfId="0" applyNumberFormat="1" applyFont="1" applyFill="1" applyBorder="1" applyAlignment="1" applyProtection="1">
      <alignment/>
      <protection/>
    </xf>
    <xf numFmtId="0" fontId="30" fillId="0" borderId="0" xfId="0" applyFont="1" applyFill="1" applyAlignment="1">
      <alignment/>
    </xf>
    <xf numFmtId="1" fontId="30" fillId="7" borderId="0" xfId="0" applyNumberFormat="1" applyFont="1" applyFill="1" applyAlignment="1">
      <alignment/>
    </xf>
    <xf numFmtId="0" fontId="30" fillId="7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52" applyFont="1" applyFill="1" applyAlignment="1">
      <alignment/>
      <protection/>
    </xf>
    <xf numFmtId="0" fontId="6" fillId="0" borderId="0" xfId="52" applyFont="1" applyAlignment="1">
      <alignment/>
      <protection/>
    </xf>
    <xf numFmtId="0" fontId="0" fillId="0" borderId="0" xfId="52" applyFont="1">
      <alignment/>
      <protection/>
    </xf>
    <xf numFmtId="0" fontId="2" fillId="0" borderId="0" xfId="52" applyFont="1" applyFill="1" applyAlignment="1">
      <alignment horizontal="left"/>
      <protection/>
    </xf>
    <xf numFmtId="0" fontId="5" fillId="0" borderId="0" xfId="52" applyFont="1" applyAlignment="1">
      <alignment/>
      <protection/>
    </xf>
    <xf numFmtId="0" fontId="6" fillId="0" borderId="0" xfId="52" applyFont="1">
      <alignment/>
      <protection/>
    </xf>
    <xf numFmtId="0" fontId="9" fillId="6" borderId="23" xfId="52" applyFont="1" applyFill="1" applyBorder="1" applyAlignment="1">
      <alignment horizontal="center" vertical="center" wrapText="1"/>
      <protection/>
    </xf>
    <xf numFmtId="0" fontId="9" fillId="6" borderId="18" xfId="52" applyFont="1" applyFill="1" applyBorder="1" applyAlignment="1">
      <alignment horizontal="center" vertical="center" wrapText="1"/>
      <protection/>
    </xf>
    <xf numFmtId="0" fontId="5" fillId="6" borderId="11" xfId="52" applyFont="1" applyFill="1" applyBorder="1">
      <alignment/>
      <protection/>
    </xf>
    <xf numFmtId="1" fontId="7" fillId="0" borderId="11" xfId="52" applyNumberFormat="1" applyFont="1" applyBorder="1">
      <alignment/>
      <protection/>
    </xf>
    <xf numFmtId="182" fontId="7" fillId="0" borderId="11" xfId="52" applyNumberFormat="1" applyFont="1" applyBorder="1">
      <alignment/>
      <protection/>
    </xf>
    <xf numFmtId="182" fontId="7" fillId="0" borderId="0" xfId="52" applyNumberFormat="1" applyFont="1">
      <alignment/>
      <protection/>
    </xf>
    <xf numFmtId="1" fontId="7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15" fontId="9" fillId="0" borderId="0" xfId="52" applyNumberFormat="1" applyFont="1" applyFill="1" applyAlignment="1">
      <alignment horizontal="left"/>
      <protection/>
    </xf>
    <xf numFmtId="182" fontId="7" fillId="0" borderId="0" xfId="52" applyNumberFormat="1" applyFont="1" applyBorder="1">
      <alignment/>
      <protection/>
    </xf>
    <xf numFmtId="182" fontId="0" fillId="0" borderId="0" xfId="52" applyNumberFormat="1" applyFont="1">
      <alignment/>
      <protection/>
    </xf>
    <xf numFmtId="0" fontId="9" fillId="0" borderId="0" xfId="52" applyFont="1">
      <alignment/>
      <protection/>
    </xf>
    <xf numFmtId="17" fontId="2" fillId="0" borderId="0" xfId="52" applyNumberFormat="1" applyFont="1" applyFill="1" applyAlignment="1">
      <alignment horizontal="left"/>
      <protection/>
    </xf>
    <xf numFmtId="0" fontId="5" fillId="6" borderId="11" xfId="52" applyFont="1" applyFill="1" applyBorder="1" applyAlignment="1">
      <alignment horizontal="center" vertical="center" wrapText="1"/>
      <protection/>
    </xf>
    <xf numFmtId="0" fontId="9" fillId="6" borderId="11" xfId="52" applyFont="1" applyFill="1" applyBorder="1" applyAlignment="1">
      <alignment horizontal="center" vertical="center" wrapText="1"/>
      <protection/>
    </xf>
    <xf numFmtId="0" fontId="28" fillId="3" borderId="0" xfId="0" applyFont="1" applyFill="1" applyAlignment="1">
      <alignment/>
    </xf>
    <xf numFmtId="0" fontId="30" fillId="3" borderId="0" xfId="0" applyFont="1" applyFill="1" applyAlignment="1">
      <alignment/>
    </xf>
    <xf numFmtId="0" fontId="6" fillId="6" borderId="19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1" fillId="7" borderId="11" xfId="0" applyFont="1" applyFill="1" applyBorder="1" applyAlignment="1">
      <alignment/>
    </xf>
    <xf numFmtId="0" fontId="5" fillId="6" borderId="1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 applyProtection="1">
      <alignment horizontal="center"/>
      <protection/>
    </xf>
    <xf numFmtId="0" fontId="5" fillId="6" borderId="13" xfId="0" applyFont="1" applyFill="1" applyBorder="1" applyAlignment="1" applyProtection="1">
      <alignment horizontal="center"/>
      <protection/>
    </xf>
    <xf numFmtId="0" fontId="5" fillId="6" borderId="20" xfId="0" applyFont="1" applyFill="1" applyBorder="1" applyAlignment="1" applyProtection="1">
      <alignment horizontal="center"/>
      <protection/>
    </xf>
    <xf numFmtId="0" fontId="5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 wrapText="1"/>
      <protection/>
    </xf>
    <xf numFmtId="0" fontId="0" fillId="6" borderId="15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5" fillId="6" borderId="10" xfId="52" applyFont="1" applyFill="1" applyBorder="1" applyAlignment="1">
      <alignment horizontal="center" vertical="center" wrapText="1"/>
      <protection/>
    </xf>
    <xf numFmtId="0" fontId="5" fillId="6" borderId="18" xfId="52" applyFont="1" applyFill="1" applyBorder="1" applyAlignment="1">
      <alignment horizontal="center" vertical="center" wrapText="1"/>
      <protection/>
    </xf>
    <xf numFmtId="0" fontId="5" fillId="6" borderId="24" xfId="52" applyFont="1" applyFill="1" applyBorder="1" applyAlignment="1">
      <alignment horizontal="center" vertical="center" wrapText="1"/>
      <protection/>
    </xf>
    <xf numFmtId="0" fontId="5" fillId="6" borderId="20" xfId="52" applyFont="1" applyFill="1" applyBorder="1" applyAlignment="1">
      <alignment horizontal="center" vertical="center" wrapText="1"/>
      <protection/>
    </xf>
    <xf numFmtId="0" fontId="5" fillId="6" borderId="19" xfId="52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2\ENERO-2012\BOGOTA%20ENERO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zambrano\Documents\COPIA%20NELCY\VACUNACION\2013\ENERO-2013\BOGOTA%20ENE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274">
          <cell r="K274">
            <v>9409</v>
          </cell>
          <cell r="R274">
            <v>8349</v>
          </cell>
          <cell r="AW274">
            <v>3</v>
          </cell>
          <cell r="BV274">
            <v>8351</v>
          </cell>
          <cell r="CB274">
            <v>8772</v>
          </cell>
          <cell r="CD274">
            <v>591</v>
          </cell>
          <cell r="CG274">
            <v>191</v>
          </cell>
          <cell r="CJ274">
            <v>74</v>
          </cell>
          <cell r="CM274">
            <v>3</v>
          </cell>
          <cell r="CT274">
            <v>9953</v>
          </cell>
          <cell r="CX274">
            <v>9504</v>
          </cell>
          <cell r="DB274">
            <v>10952</v>
          </cell>
          <cell r="DO274">
            <v>11199</v>
          </cell>
          <cell r="EG274">
            <v>10281</v>
          </cell>
        </row>
      </sheetData>
      <sheetData sheetId="1">
        <row r="274">
          <cell r="AA274">
            <v>110</v>
          </cell>
        </row>
      </sheetData>
      <sheetData sheetId="2">
        <row r="274">
          <cell r="F274">
            <v>126</v>
          </cell>
          <cell r="K274">
            <v>386</v>
          </cell>
          <cell r="CH274">
            <v>68</v>
          </cell>
          <cell r="DA274">
            <v>432</v>
          </cell>
          <cell r="DE274">
            <v>307</v>
          </cell>
          <cell r="DR274">
            <v>67</v>
          </cell>
          <cell r="GE274">
            <v>164</v>
          </cell>
          <cell r="GO274">
            <v>1</v>
          </cell>
          <cell r="GR274">
            <v>74</v>
          </cell>
          <cell r="GU274">
            <v>9</v>
          </cell>
          <cell r="GX27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844</v>
          </cell>
          <cell r="R14">
            <v>583</v>
          </cell>
          <cell r="AW14">
            <v>1</v>
          </cell>
          <cell r="BV14">
            <v>585</v>
          </cell>
          <cell r="CA14">
            <v>0</v>
          </cell>
          <cell r="CC14">
            <v>720</v>
          </cell>
          <cell r="CE14">
            <v>29</v>
          </cell>
          <cell r="CH14">
            <v>13</v>
          </cell>
          <cell r="CK14">
            <v>2</v>
          </cell>
          <cell r="CN14">
            <v>1</v>
          </cell>
          <cell r="CU14">
            <v>662</v>
          </cell>
          <cell r="CY14">
            <v>569</v>
          </cell>
          <cell r="DC14">
            <v>691</v>
          </cell>
          <cell r="DP14">
            <v>773</v>
          </cell>
          <cell r="EH14">
            <v>777</v>
          </cell>
        </row>
        <row r="27">
          <cell r="K27">
            <v>885</v>
          </cell>
          <cell r="R27">
            <v>380</v>
          </cell>
          <cell r="AW27">
            <v>1</v>
          </cell>
          <cell r="BV27">
            <v>377</v>
          </cell>
          <cell r="CA27">
            <v>0</v>
          </cell>
          <cell r="CC27">
            <v>643</v>
          </cell>
          <cell r="CE27">
            <v>69</v>
          </cell>
          <cell r="CH27">
            <v>10</v>
          </cell>
          <cell r="CK27">
            <v>0</v>
          </cell>
          <cell r="CN27">
            <v>0</v>
          </cell>
          <cell r="CU27">
            <v>513</v>
          </cell>
          <cell r="CY27">
            <v>417</v>
          </cell>
          <cell r="DC27">
            <v>513</v>
          </cell>
          <cell r="DP27">
            <v>573</v>
          </cell>
          <cell r="EH27">
            <v>583</v>
          </cell>
        </row>
        <row r="40">
          <cell r="K40">
            <v>3</v>
          </cell>
          <cell r="R40">
            <v>100</v>
          </cell>
          <cell r="AW40">
            <v>0</v>
          </cell>
          <cell r="BV40">
            <v>100</v>
          </cell>
          <cell r="CA40">
            <v>0</v>
          </cell>
          <cell r="CC40">
            <v>87</v>
          </cell>
          <cell r="CE40">
            <v>8</v>
          </cell>
          <cell r="CH40">
            <v>3</v>
          </cell>
          <cell r="CK40">
            <v>1</v>
          </cell>
          <cell r="CN40">
            <v>0</v>
          </cell>
          <cell r="CU40">
            <v>109</v>
          </cell>
          <cell r="CY40">
            <v>108</v>
          </cell>
          <cell r="DC40">
            <v>141</v>
          </cell>
          <cell r="DP40">
            <v>116</v>
          </cell>
          <cell r="EH40">
            <v>109</v>
          </cell>
        </row>
        <row r="53">
          <cell r="K53">
            <v>843</v>
          </cell>
          <cell r="R53">
            <v>409</v>
          </cell>
          <cell r="AW53">
            <v>1</v>
          </cell>
          <cell r="BV53">
            <v>409</v>
          </cell>
          <cell r="CA53">
            <v>0</v>
          </cell>
          <cell r="CC53">
            <v>411</v>
          </cell>
          <cell r="CE53">
            <v>31</v>
          </cell>
          <cell r="CH53">
            <v>15</v>
          </cell>
          <cell r="CK53">
            <v>4</v>
          </cell>
          <cell r="CN53">
            <v>0</v>
          </cell>
          <cell r="CU53">
            <v>476</v>
          </cell>
          <cell r="CY53">
            <v>477</v>
          </cell>
          <cell r="DC53">
            <v>536</v>
          </cell>
          <cell r="DP53">
            <v>491</v>
          </cell>
          <cell r="EH53">
            <v>483</v>
          </cell>
        </row>
        <row r="66">
          <cell r="K66">
            <v>24</v>
          </cell>
          <cell r="R66">
            <v>504</v>
          </cell>
          <cell r="AW66">
            <v>0</v>
          </cell>
          <cell r="BV66">
            <v>506</v>
          </cell>
          <cell r="CA66">
            <v>0</v>
          </cell>
          <cell r="CC66">
            <v>552</v>
          </cell>
          <cell r="CE66">
            <v>32</v>
          </cell>
          <cell r="CH66">
            <v>7</v>
          </cell>
          <cell r="CK66">
            <v>4</v>
          </cell>
          <cell r="CN66">
            <v>0</v>
          </cell>
          <cell r="CU66">
            <v>548</v>
          </cell>
          <cell r="CY66">
            <v>549</v>
          </cell>
          <cell r="DC66">
            <v>608</v>
          </cell>
          <cell r="DP66">
            <v>608</v>
          </cell>
          <cell r="EH66">
            <v>561</v>
          </cell>
        </row>
        <row r="79">
          <cell r="K79">
            <v>302</v>
          </cell>
          <cell r="R79">
            <v>276</v>
          </cell>
          <cell r="AW79">
            <v>0</v>
          </cell>
          <cell r="BV79">
            <v>276</v>
          </cell>
          <cell r="CA79">
            <v>36</v>
          </cell>
          <cell r="CC79">
            <v>228</v>
          </cell>
          <cell r="CE79">
            <v>20</v>
          </cell>
          <cell r="CH79">
            <v>5</v>
          </cell>
          <cell r="CK79">
            <v>1</v>
          </cell>
          <cell r="CN79">
            <v>0</v>
          </cell>
          <cell r="CU79">
            <v>298</v>
          </cell>
          <cell r="CY79">
            <v>295</v>
          </cell>
          <cell r="DC79">
            <v>401</v>
          </cell>
          <cell r="DP79">
            <v>339</v>
          </cell>
          <cell r="EH79">
            <v>309</v>
          </cell>
        </row>
        <row r="92">
          <cell r="K92">
            <v>152</v>
          </cell>
          <cell r="R92">
            <v>931</v>
          </cell>
          <cell r="AW92">
            <v>0</v>
          </cell>
          <cell r="BV92">
            <v>931</v>
          </cell>
          <cell r="CA92">
            <v>2</v>
          </cell>
          <cell r="CC92">
            <v>918</v>
          </cell>
          <cell r="CE92">
            <v>30</v>
          </cell>
          <cell r="CH92">
            <v>10</v>
          </cell>
          <cell r="CK92">
            <v>7</v>
          </cell>
          <cell r="CN92">
            <v>0</v>
          </cell>
          <cell r="CU92">
            <v>898</v>
          </cell>
          <cell r="CY92">
            <v>897</v>
          </cell>
          <cell r="DC92">
            <v>1042</v>
          </cell>
          <cell r="DP92">
            <v>1016</v>
          </cell>
          <cell r="EH92">
            <v>919</v>
          </cell>
        </row>
        <row r="105">
          <cell r="K105">
            <v>994</v>
          </cell>
          <cell r="R105">
            <v>1084</v>
          </cell>
          <cell r="AW105">
            <v>0</v>
          </cell>
          <cell r="BV105">
            <v>1084</v>
          </cell>
          <cell r="CA105">
            <v>0</v>
          </cell>
          <cell r="CC105">
            <v>1098</v>
          </cell>
          <cell r="CE105">
            <v>106</v>
          </cell>
          <cell r="CH105">
            <v>13</v>
          </cell>
          <cell r="CK105">
            <v>5</v>
          </cell>
          <cell r="CN105">
            <v>0</v>
          </cell>
          <cell r="CU105">
            <v>1131</v>
          </cell>
          <cell r="CY105">
            <v>1114</v>
          </cell>
          <cell r="DC105">
            <v>1415</v>
          </cell>
          <cell r="DP105">
            <v>1356</v>
          </cell>
          <cell r="EH105">
            <v>1156</v>
          </cell>
        </row>
        <row r="118">
          <cell r="K118">
            <v>94</v>
          </cell>
          <cell r="R118">
            <v>384</v>
          </cell>
          <cell r="AW118">
            <v>0</v>
          </cell>
          <cell r="BV118">
            <v>385</v>
          </cell>
          <cell r="CA118">
            <v>0</v>
          </cell>
          <cell r="CC118">
            <v>436</v>
          </cell>
          <cell r="CE118">
            <v>44</v>
          </cell>
          <cell r="CH118">
            <v>6</v>
          </cell>
          <cell r="CK118">
            <v>2</v>
          </cell>
          <cell r="CN118">
            <v>0</v>
          </cell>
          <cell r="CU118">
            <v>483</v>
          </cell>
          <cell r="CY118">
            <v>442</v>
          </cell>
          <cell r="DC118">
            <v>617</v>
          </cell>
          <cell r="DP118">
            <v>575</v>
          </cell>
          <cell r="EH118">
            <v>505</v>
          </cell>
        </row>
        <row r="131">
          <cell r="K131">
            <v>249</v>
          </cell>
          <cell r="R131">
            <v>694</v>
          </cell>
          <cell r="AW131">
            <v>0</v>
          </cell>
          <cell r="BV131">
            <v>694</v>
          </cell>
          <cell r="CA131">
            <v>0</v>
          </cell>
          <cell r="CC131">
            <v>637</v>
          </cell>
          <cell r="CE131">
            <v>43</v>
          </cell>
          <cell r="CH131">
            <v>12</v>
          </cell>
          <cell r="CK131">
            <v>2</v>
          </cell>
          <cell r="CN131">
            <v>0</v>
          </cell>
          <cell r="CU131">
            <v>670</v>
          </cell>
          <cell r="CY131">
            <v>658</v>
          </cell>
          <cell r="DC131">
            <v>919</v>
          </cell>
          <cell r="DP131">
            <v>713</v>
          </cell>
          <cell r="EH131">
            <v>690</v>
          </cell>
        </row>
        <row r="144">
          <cell r="K144">
            <v>502</v>
          </cell>
          <cell r="R144">
            <v>827</v>
          </cell>
          <cell r="AW144">
            <v>2</v>
          </cell>
          <cell r="BV144">
            <v>790</v>
          </cell>
          <cell r="CA144">
            <v>23</v>
          </cell>
          <cell r="CC144">
            <v>816</v>
          </cell>
          <cell r="CE144">
            <v>62</v>
          </cell>
          <cell r="CH144">
            <v>20</v>
          </cell>
          <cell r="CK144">
            <v>7</v>
          </cell>
          <cell r="CN144">
            <v>0</v>
          </cell>
          <cell r="CU144">
            <v>922</v>
          </cell>
          <cell r="CY144">
            <v>894</v>
          </cell>
          <cell r="DC144">
            <v>1049</v>
          </cell>
          <cell r="DP144">
            <v>1133</v>
          </cell>
          <cell r="EH144">
            <v>949</v>
          </cell>
        </row>
        <row r="157">
          <cell r="K157">
            <v>1066</v>
          </cell>
          <cell r="R157">
            <v>288</v>
          </cell>
          <cell r="AW157">
            <v>4</v>
          </cell>
          <cell r="BV157">
            <v>293</v>
          </cell>
          <cell r="CA157">
            <v>2</v>
          </cell>
          <cell r="CC157">
            <v>317</v>
          </cell>
          <cell r="CE157">
            <v>13</v>
          </cell>
          <cell r="CH157">
            <v>7</v>
          </cell>
          <cell r="CK157">
            <v>2</v>
          </cell>
          <cell r="CN157">
            <v>0</v>
          </cell>
          <cell r="CU157">
            <v>286</v>
          </cell>
          <cell r="CY157">
            <v>274</v>
          </cell>
          <cell r="DC157">
            <v>264</v>
          </cell>
          <cell r="DP157">
            <v>320</v>
          </cell>
          <cell r="EH157">
            <v>301</v>
          </cell>
        </row>
        <row r="170">
          <cell r="K170">
            <v>1747</v>
          </cell>
          <cell r="R170">
            <v>165</v>
          </cell>
          <cell r="AW170">
            <v>0</v>
          </cell>
          <cell r="BV170">
            <v>165</v>
          </cell>
          <cell r="CA170">
            <v>2</v>
          </cell>
          <cell r="CC170">
            <v>227</v>
          </cell>
          <cell r="CE170">
            <v>14</v>
          </cell>
          <cell r="CH170">
            <v>3</v>
          </cell>
          <cell r="CK170">
            <v>1</v>
          </cell>
          <cell r="CN170">
            <v>0</v>
          </cell>
          <cell r="CU170">
            <v>204</v>
          </cell>
          <cell r="CY170">
            <v>186</v>
          </cell>
          <cell r="DC170">
            <v>263</v>
          </cell>
          <cell r="DP170">
            <v>227</v>
          </cell>
          <cell r="EH170">
            <v>218</v>
          </cell>
        </row>
        <row r="183">
          <cell r="K183">
            <v>632</v>
          </cell>
          <cell r="R183">
            <v>58</v>
          </cell>
          <cell r="AW183">
            <v>0</v>
          </cell>
          <cell r="BV183">
            <v>58</v>
          </cell>
          <cell r="CA183">
            <v>0</v>
          </cell>
          <cell r="CC183">
            <v>71</v>
          </cell>
          <cell r="CE183">
            <v>8</v>
          </cell>
          <cell r="CH183">
            <v>6</v>
          </cell>
          <cell r="CK183">
            <v>4</v>
          </cell>
          <cell r="CN183">
            <v>1</v>
          </cell>
          <cell r="CU183">
            <v>80</v>
          </cell>
          <cell r="CY183">
            <v>79</v>
          </cell>
          <cell r="DC183">
            <v>69</v>
          </cell>
          <cell r="DP183">
            <v>81</v>
          </cell>
          <cell r="EH183">
            <v>84</v>
          </cell>
        </row>
        <row r="196">
          <cell r="K196">
            <v>20</v>
          </cell>
          <cell r="R196">
            <v>283</v>
          </cell>
          <cell r="AW196">
            <v>0</v>
          </cell>
          <cell r="BV196">
            <v>283</v>
          </cell>
          <cell r="CA196">
            <v>0</v>
          </cell>
          <cell r="CC196">
            <v>320</v>
          </cell>
          <cell r="CE196">
            <v>40</v>
          </cell>
          <cell r="CH196">
            <v>4</v>
          </cell>
          <cell r="CK196">
            <v>1</v>
          </cell>
          <cell r="CN196">
            <v>0</v>
          </cell>
          <cell r="CU196">
            <v>286</v>
          </cell>
          <cell r="CY196">
            <v>271</v>
          </cell>
          <cell r="DC196">
            <v>402</v>
          </cell>
          <cell r="DP196">
            <v>300</v>
          </cell>
          <cell r="EH196">
            <v>295</v>
          </cell>
        </row>
        <row r="209">
          <cell r="K209">
            <v>379</v>
          </cell>
          <cell r="R209">
            <v>444</v>
          </cell>
          <cell r="AW209">
            <v>0</v>
          </cell>
          <cell r="BV209">
            <v>444</v>
          </cell>
          <cell r="CA209">
            <v>0</v>
          </cell>
          <cell r="CC209">
            <v>526</v>
          </cell>
          <cell r="CE209">
            <v>15</v>
          </cell>
          <cell r="CH209">
            <v>4</v>
          </cell>
          <cell r="CK209">
            <v>3</v>
          </cell>
          <cell r="CN209">
            <v>0</v>
          </cell>
          <cell r="CU209">
            <v>423</v>
          </cell>
          <cell r="CY209">
            <v>425</v>
          </cell>
          <cell r="DC209">
            <v>509</v>
          </cell>
          <cell r="DP209">
            <v>484</v>
          </cell>
          <cell r="EH209">
            <v>435</v>
          </cell>
        </row>
        <row r="222">
          <cell r="K222">
            <v>2</v>
          </cell>
          <cell r="R222">
            <v>18</v>
          </cell>
          <cell r="AW222">
            <v>0</v>
          </cell>
          <cell r="BV222">
            <v>18</v>
          </cell>
          <cell r="CA222">
            <v>0</v>
          </cell>
          <cell r="CC222">
            <v>5</v>
          </cell>
          <cell r="CE222">
            <v>0</v>
          </cell>
          <cell r="CH222">
            <v>0</v>
          </cell>
          <cell r="CK222">
            <v>0</v>
          </cell>
          <cell r="CN222">
            <v>0</v>
          </cell>
          <cell r="CU222">
            <v>11</v>
          </cell>
          <cell r="CY222">
            <v>11</v>
          </cell>
          <cell r="DC222">
            <v>16</v>
          </cell>
          <cell r="DP222">
            <v>12</v>
          </cell>
          <cell r="EH222">
            <v>11</v>
          </cell>
        </row>
        <row r="235">
          <cell r="K235">
            <v>354</v>
          </cell>
          <cell r="R235">
            <v>587</v>
          </cell>
          <cell r="AW235">
            <v>0</v>
          </cell>
          <cell r="BV235">
            <v>588</v>
          </cell>
          <cell r="CA235">
            <v>0</v>
          </cell>
          <cell r="CC235">
            <v>582</v>
          </cell>
          <cell r="CE235">
            <v>22</v>
          </cell>
          <cell r="CH235">
            <v>8</v>
          </cell>
          <cell r="CK235">
            <v>3</v>
          </cell>
          <cell r="CN235">
            <v>0</v>
          </cell>
          <cell r="CU235">
            <v>571</v>
          </cell>
          <cell r="CY235">
            <v>567</v>
          </cell>
          <cell r="DC235">
            <v>713</v>
          </cell>
          <cell r="DP235">
            <v>642</v>
          </cell>
          <cell r="EH235">
            <v>578</v>
          </cell>
        </row>
        <row r="248">
          <cell r="K248">
            <v>568</v>
          </cell>
          <cell r="R248">
            <v>911</v>
          </cell>
          <cell r="AW248">
            <v>0</v>
          </cell>
          <cell r="BV248">
            <v>911</v>
          </cell>
          <cell r="CA248">
            <v>37</v>
          </cell>
          <cell r="CC248">
            <v>940</v>
          </cell>
          <cell r="CE248">
            <v>48</v>
          </cell>
          <cell r="CH248">
            <v>10</v>
          </cell>
          <cell r="CK248">
            <v>3</v>
          </cell>
          <cell r="CN248">
            <v>0</v>
          </cell>
          <cell r="CU248">
            <v>981</v>
          </cell>
          <cell r="CY248">
            <v>978</v>
          </cell>
          <cell r="DC248">
            <v>1114</v>
          </cell>
          <cell r="DP248">
            <v>1188</v>
          </cell>
          <cell r="EH248">
            <v>1007</v>
          </cell>
        </row>
        <row r="261">
          <cell r="K261">
            <v>0</v>
          </cell>
          <cell r="R261">
            <v>2</v>
          </cell>
          <cell r="AW261">
            <v>0</v>
          </cell>
          <cell r="BV261">
            <v>2</v>
          </cell>
          <cell r="CA261">
            <v>0</v>
          </cell>
          <cell r="CC261">
            <v>1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7</v>
          </cell>
          <cell r="CY261">
            <v>7</v>
          </cell>
          <cell r="DC261">
            <v>6</v>
          </cell>
          <cell r="DP261">
            <v>8</v>
          </cell>
          <cell r="EH261">
            <v>7</v>
          </cell>
        </row>
        <row r="274">
          <cell r="K274">
            <v>9660</v>
          </cell>
          <cell r="R274">
            <v>8928</v>
          </cell>
          <cell r="AW274">
            <v>9</v>
          </cell>
          <cell r="BV274">
            <v>8899</v>
          </cell>
          <cell r="CA274">
            <v>102</v>
          </cell>
          <cell r="CC274">
            <v>9535</v>
          </cell>
          <cell r="CE274">
            <v>634</v>
          </cell>
          <cell r="CH274">
            <v>156</v>
          </cell>
          <cell r="CK274">
            <v>52</v>
          </cell>
          <cell r="CN274">
            <v>2</v>
          </cell>
          <cell r="CU274">
            <v>9559</v>
          </cell>
          <cell r="CY274">
            <v>9218</v>
          </cell>
          <cell r="DC274">
            <v>11288</v>
          </cell>
          <cell r="DP274">
            <v>10955</v>
          </cell>
          <cell r="EH274">
            <v>9977</v>
          </cell>
        </row>
      </sheetData>
      <sheetData sheetId="1">
        <row r="14">
          <cell r="AA14">
            <v>1</v>
          </cell>
        </row>
        <row r="27">
          <cell r="AA27">
            <v>76</v>
          </cell>
        </row>
        <row r="40">
          <cell r="AA40">
            <v>0</v>
          </cell>
        </row>
        <row r="53">
          <cell r="AA53">
            <v>19</v>
          </cell>
        </row>
        <row r="66">
          <cell r="AA66">
            <v>0</v>
          </cell>
        </row>
        <row r="79">
          <cell r="AA79">
            <v>0</v>
          </cell>
        </row>
        <row r="92">
          <cell r="AA92">
            <v>0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0</v>
          </cell>
        </row>
        <row r="144">
          <cell r="AA144">
            <v>1</v>
          </cell>
        </row>
        <row r="157">
          <cell r="AA157">
            <v>24</v>
          </cell>
        </row>
        <row r="170">
          <cell r="AA170">
            <v>0</v>
          </cell>
        </row>
        <row r="183">
          <cell r="AA183">
            <v>0</v>
          </cell>
        </row>
        <row r="196">
          <cell r="AA196">
            <v>0</v>
          </cell>
        </row>
        <row r="209">
          <cell r="AA209">
            <v>1</v>
          </cell>
        </row>
        <row r="222">
          <cell r="AA222">
            <v>0</v>
          </cell>
        </row>
        <row r="235">
          <cell r="AA235">
            <v>0</v>
          </cell>
        </row>
        <row r="248">
          <cell r="AA248">
            <v>0</v>
          </cell>
        </row>
        <row r="261">
          <cell r="AA261">
            <v>0</v>
          </cell>
        </row>
        <row r="274">
          <cell r="AA274">
            <v>122</v>
          </cell>
        </row>
      </sheetData>
      <sheetData sheetId="2">
        <row r="14">
          <cell r="F14">
            <v>1</v>
          </cell>
          <cell r="K14">
            <v>186</v>
          </cell>
          <cell r="CH14">
            <v>27</v>
          </cell>
          <cell r="CQ14">
            <v>0</v>
          </cell>
          <cell r="DA14">
            <v>192</v>
          </cell>
          <cell r="DE14">
            <v>188</v>
          </cell>
          <cell r="DR14">
            <v>32</v>
          </cell>
          <cell r="GE14">
            <v>99</v>
          </cell>
          <cell r="GP14">
            <v>4</v>
          </cell>
          <cell r="GS14">
            <v>38</v>
          </cell>
          <cell r="GV14">
            <v>1</v>
          </cell>
          <cell r="GY14">
            <v>1</v>
          </cell>
        </row>
        <row r="27">
          <cell r="F27">
            <v>81</v>
          </cell>
          <cell r="K27">
            <v>150</v>
          </cell>
          <cell r="CH27">
            <v>52</v>
          </cell>
          <cell r="CQ27">
            <v>2</v>
          </cell>
          <cell r="DA27">
            <v>180</v>
          </cell>
          <cell r="DE27">
            <v>145</v>
          </cell>
          <cell r="DR27">
            <v>33</v>
          </cell>
          <cell r="GE27">
            <v>78</v>
          </cell>
          <cell r="GP27">
            <v>0</v>
          </cell>
          <cell r="GS27">
            <v>48</v>
          </cell>
          <cell r="GV27">
            <v>6</v>
          </cell>
          <cell r="GY27">
            <v>7</v>
          </cell>
        </row>
        <row r="40">
          <cell r="CQ40">
            <v>0</v>
          </cell>
          <cell r="GP40">
            <v>0</v>
          </cell>
          <cell r="GS40">
            <v>0</v>
          </cell>
          <cell r="GV40">
            <v>0</v>
          </cell>
          <cell r="GY40">
            <v>0</v>
          </cell>
        </row>
        <row r="53">
          <cell r="F53">
            <v>20</v>
          </cell>
          <cell r="K53">
            <v>0</v>
          </cell>
          <cell r="CH53">
            <v>0</v>
          </cell>
          <cell r="CQ53">
            <v>0</v>
          </cell>
          <cell r="DA53">
            <v>0</v>
          </cell>
          <cell r="DD53">
            <v>0</v>
          </cell>
          <cell r="DR53">
            <v>0</v>
          </cell>
          <cell r="GE53">
            <v>0</v>
          </cell>
          <cell r="GP53">
            <v>0</v>
          </cell>
          <cell r="GS53">
            <v>0</v>
          </cell>
          <cell r="GV53">
            <v>0</v>
          </cell>
          <cell r="GY53">
            <v>0</v>
          </cell>
        </row>
        <row r="66">
          <cell r="K66">
            <v>0</v>
          </cell>
          <cell r="CQ66">
            <v>0</v>
          </cell>
          <cell r="GP66">
            <v>0</v>
          </cell>
          <cell r="GS66">
            <v>0</v>
          </cell>
          <cell r="GV66">
            <v>0</v>
          </cell>
          <cell r="GY66">
            <v>0</v>
          </cell>
        </row>
        <row r="79">
          <cell r="CQ79">
            <v>0</v>
          </cell>
          <cell r="GP79">
            <v>0</v>
          </cell>
          <cell r="GS79">
            <v>0</v>
          </cell>
          <cell r="GV79">
            <v>0</v>
          </cell>
          <cell r="GY79">
            <v>0</v>
          </cell>
        </row>
        <row r="92">
          <cell r="CQ92">
            <v>0</v>
          </cell>
          <cell r="GP92">
            <v>0</v>
          </cell>
          <cell r="GS92">
            <v>0</v>
          </cell>
          <cell r="GV92">
            <v>0</v>
          </cell>
          <cell r="GY92">
            <v>0</v>
          </cell>
        </row>
        <row r="105">
          <cell r="F105">
            <v>0</v>
          </cell>
          <cell r="K105">
            <v>7</v>
          </cell>
          <cell r="CH105">
            <v>2</v>
          </cell>
          <cell r="CQ105">
            <v>0</v>
          </cell>
          <cell r="DA105">
            <v>15</v>
          </cell>
          <cell r="DE105">
            <v>14</v>
          </cell>
          <cell r="DR105">
            <v>0</v>
          </cell>
          <cell r="GE105">
            <v>3</v>
          </cell>
          <cell r="GP105">
            <v>0</v>
          </cell>
          <cell r="GS105">
            <v>0</v>
          </cell>
          <cell r="GV105">
            <v>0</v>
          </cell>
          <cell r="GY105">
            <v>0</v>
          </cell>
        </row>
        <row r="118">
          <cell r="F118">
            <v>0</v>
          </cell>
          <cell r="K118">
            <v>25</v>
          </cell>
          <cell r="CH118">
            <v>0</v>
          </cell>
          <cell r="CQ118">
            <v>0</v>
          </cell>
          <cell r="DA118">
            <v>41</v>
          </cell>
          <cell r="DE118">
            <v>48</v>
          </cell>
          <cell r="DR118">
            <v>0</v>
          </cell>
          <cell r="GE118">
            <v>4</v>
          </cell>
          <cell r="GP118">
            <v>0</v>
          </cell>
          <cell r="GS118">
            <v>0</v>
          </cell>
          <cell r="GV118">
            <v>0</v>
          </cell>
          <cell r="GY118">
            <v>7</v>
          </cell>
        </row>
        <row r="131">
          <cell r="F131">
            <v>0</v>
          </cell>
          <cell r="K131">
            <v>5</v>
          </cell>
          <cell r="CH131">
            <v>2</v>
          </cell>
          <cell r="CQ131">
            <v>0</v>
          </cell>
          <cell r="DA131">
            <v>10</v>
          </cell>
          <cell r="DE131">
            <v>8</v>
          </cell>
          <cell r="DR131">
            <v>0</v>
          </cell>
          <cell r="GE131">
            <v>1</v>
          </cell>
          <cell r="GP131">
            <v>0</v>
          </cell>
          <cell r="GS131">
            <v>0</v>
          </cell>
          <cell r="GV131">
            <v>0</v>
          </cell>
          <cell r="GY131">
            <v>0</v>
          </cell>
        </row>
        <row r="144">
          <cell r="F144">
            <v>1</v>
          </cell>
          <cell r="K144">
            <v>12</v>
          </cell>
          <cell r="CH144">
            <v>2</v>
          </cell>
          <cell r="CQ144">
            <v>1</v>
          </cell>
          <cell r="DA144">
            <v>17</v>
          </cell>
          <cell r="DE144">
            <v>17</v>
          </cell>
          <cell r="DR144">
            <v>1</v>
          </cell>
          <cell r="GE144">
            <v>3</v>
          </cell>
          <cell r="GP144">
            <v>0</v>
          </cell>
          <cell r="GS144">
            <v>1</v>
          </cell>
          <cell r="GV144">
            <v>1</v>
          </cell>
          <cell r="GY144">
            <v>0</v>
          </cell>
        </row>
        <row r="157">
          <cell r="F157">
            <v>24</v>
          </cell>
          <cell r="K157">
            <v>5</v>
          </cell>
          <cell r="CH157">
            <v>0</v>
          </cell>
          <cell r="CQ157">
            <v>0</v>
          </cell>
          <cell r="DA157">
            <v>12</v>
          </cell>
          <cell r="DE157">
            <v>14</v>
          </cell>
          <cell r="DR157">
            <v>1</v>
          </cell>
          <cell r="GE157">
            <v>0</v>
          </cell>
          <cell r="GP157">
            <v>0</v>
          </cell>
          <cell r="GS157">
            <v>0</v>
          </cell>
          <cell r="GV157">
            <v>0</v>
          </cell>
          <cell r="GY157">
            <v>0</v>
          </cell>
        </row>
        <row r="170">
          <cell r="F170">
            <v>0</v>
          </cell>
          <cell r="K170">
            <v>31</v>
          </cell>
          <cell r="CH170">
            <v>5</v>
          </cell>
          <cell r="CQ170">
            <v>0</v>
          </cell>
          <cell r="DA170">
            <v>17</v>
          </cell>
          <cell r="DE170">
            <v>3</v>
          </cell>
          <cell r="DR170">
            <v>0</v>
          </cell>
          <cell r="GE170">
            <v>1</v>
          </cell>
          <cell r="GP170">
            <v>0</v>
          </cell>
          <cell r="GS170">
            <v>0</v>
          </cell>
          <cell r="GV170">
            <v>0</v>
          </cell>
          <cell r="GY170">
            <v>0</v>
          </cell>
        </row>
        <row r="183">
          <cell r="F183">
            <v>9</v>
          </cell>
          <cell r="K183">
            <v>0</v>
          </cell>
          <cell r="CH183">
            <v>0</v>
          </cell>
          <cell r="CQ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  <cell r="GP183">
            <v>0</v>
          </cell>
          <cell r="GS183">
            <v>0</v>
          </cell>
          <cell r="GV183">
            <v>0</v>
          </cell>
          <cell r="GY183">
            <v>0</v>
          </cell>
        </row>
        <row r="196">
          <cell r="F196">
            <v>0</v>
          </cell>
          <cell r="K196">
            <v>6</v>
          </cell>
          <cell r="CH196">
            <v>0</v>
          </cell>
          <cell r="CQ196">
            <v>0</v>
          </cell>
          <cell r="DA196">
            <v>15</v>
          </cell>
          <cell r="DE196">
            <v>7</v>
          </cell>
          <cell r="DR196">
            <v>0</v>
          </cell>
          <cell r="GE196">
            <v>0</v>
          </cell>
          <cell r="GP196">
            <v>0</v>
          </cell>
          <cell r="GS196">
            <v>0</v>
          </cell>
          <cell r="GV196">
            <v>0</v>
          </cell>
          <cell r="GY196">
            <v>0</v>
          </cell>
        </row>
        <row r="209">
          <cell r="F209">
            <v>0</v>
          </cell>
          <cell r="K209">
            <v>1</v>
          </cell>
          <cell r="CH209">
            <v>0</v>
          </cell>
          <cell r="CQ209">
            <v>0</v>
          </cell>
          <cell r="DA209">
            <v>0</v>
          </cell>
          <cell r="DE209">
            <v>0</v>
          </cell>
          <cell r="DR209">
            <v>0</v>
          </cell>
          <cell r="GE209">
            <v>0</v>
          </cell>
          <cell r="GP209">
            <v>0</v>
          </cell>
          <cell r="GS209">
            <v>0</v>
          </cell>
          <cell r="GV209">
            <v>0</v>
          </cell>
          <cell r="GY209">
            <v>0</v>
          </cell>
        </row>
        <row r="222">
          <cell r="CQ222">
            <v>0</v>
          </cell>
          <cell r="GP222">
            <v>0</v>
          </cell>
          <cell r="GS222">
            <v>0</v>
          </cell>
          <cell r="GV222">
            <v>0</v>
          </cell>
          <cell r="GY222">
            <v>0</v>
          </cell>
        </row>
        <row r="235">
          <cell r="F235">
            <v>0</v>
          </cell>
          <cell r="K235">
            <v>0</v>
          </cell>
          <cell r="CH235">
            <v>0</v>
          </cell>
          <cell r="CQ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  <cell r="GP235">
            <v>0</v>
          </cell>
          <cell r="GS235">
            <v>0</v>
          </cell>
          <cell r="GV235">
            <v>0</v>
          </cell>
          <cell r="GY235">
            <v>0</v>
          </cell>
        </row>
        <row r="248">
          <cell r="CQ248">
            <v>0</v>
          </cell>
          <cell r="GP248">
            <v>0</v>
          </cell>
          <cell r="GS248">
            <v>0</v>
          </cell>
          <cell r="GV248">
            <v>0</v>
          </cell>
          <cell r="GY248">
            <v>0</v>
          </cell>
        </row>
        <row r="261">
          <cell r="CQ261">
            <v>0</v>
          </cell>
          <cell r="GP261">
            <v>0</v>
          </cell>
          <cell r="GS261">
            <v>0</v>
          </cell>
          <cell r="GV261">
            <v>0</v>
          </cell>
          <cell r="GY261">
            <v>0</v>
          </cell>
        </row>
        <row r="274">
          <cell r="F274">
            <v>136</v>
          </cell>
          <cell r="K274">
            <v>428</v>
          </cell>
          <cell r="CH274">
            <v>90</v>
          </cell>
          <cell r="CQ274">
            <v>3</v>
          </cell>
          <cell r="DA274">
            <v>499</v>
          </cell>
          <cell r="DE274">
            <v>444</v>
          </cell>
          <cell r="DR274">
            <v>67</v>
          </cell>
          <cell r="GE274">
            <v>189</v>
          </cell>
          <cell r="GP274">
            <v>4</v>
          </cell>
          <cell r="GS274">
            <v>87</v>
          </cell>
          <cell r="GV274">
            <v>8</v>
          </cell>
          <cell r="GY27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33"/>
  <sheetViews>
    <sheetView showGridLines="0" zoomScalePageLayoutView="0" workbookViewId="0" topLeftCell="A1">
      <pane xSplit="3" ySplit="8" topLeftCell="G9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P29" sqref="P29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91" t="s">
        <v>3</v>
      </c>
      <c r="B6" s="92"/>
      <c r="C6" s="97" t="s">
        <v>4</v>
      </c>
      <c r="D6" s="100" t="s">
        <v>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P6" s="85" t="s">
        <v>6</v>
      </c>
      <c r="Q6" s="79" t="s">
        <v>7</v>
      </c>
      <c r="R6" s="80"/>
      <c r="S6" s="80"/>
      <c r="T6" s="80"/>
      <c r="U6" s="80"/>
      <c r="V6" s="80"/>
      <c r="W6" s="80"/>
      <c r="X6" s="103"/>
      <c r="Y6" s="85" t="s">
        <v>8</v>
      </c>
      <c r="Z6" s="79" t="s">
        <v>9</v>
      </c>
      <c r="AA6" s="103"/>
    </row>
    <row r="7" spans="1:27" ht="21" customHeight="1">
      <c r="A7" s="93"/>
      <c r="B7" s="94"/>
      <c r="C7" s="98"/>
      <c r="D7" s="88" t="s">
        <v>10</v>
      </c>
      <c r="E7" s="90"/>
      <c r="F7" s="88" t="s">
        <v>11</v>
      </c>
      <c r="G7" s="90"/>
      <c r="H7" s="88" t="s">
        <v>12</v>
      </c>
      <c r="I7" s="90"/>
      <c r="J7" s="88" t="s">
        <v>13</v>
      </c>
      <c r="K7" s="90"/>
      <c r="L7" s="88" t="s">
        <v>14</v>
      </c>
      <c r="M7" s="90"/>
      <c r="N7" s="88" t="s">
        <v>15</v>
      </c>
      <c r="O7" s="90"/>
      <c r="P7" s="86"/>
      <c r="Q7" s="88" t="s">
        <v>16</v>
      </c>
      <c r="R7" s="90"/>
      <c r="S7" s="88" t="s">
        <v>17</v>
      </c>
      <c r="T7" s="90"/>
      <c r="U7" s="88" t="s">
        <v>18</v>
      </c>
      <c r="V7" s="90"/>
      <c r="W7" s="88" t="s">
        <v>19</v>
      </c>
      <c r="X7" s="89"/>
      <c r="Y7" s="86"/>
      <c r="Z7" s="88" t="s">
        <v>16</v>
      </c>
      <c r="AA7" s="90"/>
    </row>
    <row r="8" spans="1:27" ht="24" customHeight="1">
      <c r="A8" s="95"/>
      <c r="B8" s="96"/>
      <c r="C8" s="99"/>
      <c r="D8" s="7" t="s">
        <v>20</v>
      </c>
      <c r="E8" s="8" t="s">
        <v>21</v>
      </c>
      <c r="F8" s="7" t="s">
        <v>20</v>
      </c>
      <c r="G8" s="8" t="s">
        <v>21</v>
      </c>
      <c r="H8" s="7" t="s">
        <v>20</v>
      </c>
      <c r="I8" s="8" t="s">
        <v>21</v>
      </c>
      <c r="J8" s="7" t="s">
        <v>20</v>
      </c>
      <c r="K8" s="8" t="s">
        <v>21</v>
      </c>
      <c r="L8" s="7" t="s">
        <v>20</v>
      </c>
      <c r="M8" s="8" t="s">
        <v>21</v>
      </c>
      <c r="N8" s="7" t="s">
        <v>20</v>
      </c>
      <c r="O8" s="8" t="s">
        <v>21</v>
      </c>
      <c r="P8" s="87"/>
      <c r="Q8" s="7" t="s">
        <v>20</v>
      </c>
      <c r="R8" s="8" t="s">
        <v>21</v>
      </c>
      <c r="S8" s="7" t="s">
        <v>20</v>
      </c>
      <c r="T8" s="8" t="s">
        <v>21</v>
      </c>
      <c r="U8" s="7" t="s">
        <v>20</v>
      </c>
      <c r="V8" s="8" t="s">
        <v>21</v>
      </c>
      <c r="W8" s="7" t="s">
        <v>20</v>
      </c>
      <c r="X8" s="9" t="s">
        <v>21</v>
      </c>
      <c r="Y8" s="87"/>
      <c r="Z8" s="7" t="s">
        <v>20</v>
      </c>
      <c r="AA8" s="8" t="s">
        <v>21</v>
      </c>
    </row>
    <row r="9" spans="1:27" ht="19.5" customHeight="1">
      <c r="A9" s="10">
        <v>1</v>
      </c>
      <c r="B9" s="11" t="s">
        <v>22</v>
      </c>
      <c r="C9" s="12">
        <v>5773</v>
      </c>
      <c r="D9" s="13">
        <f>+'ENERO-METAS'!D9</f>
        <v>771</v>
      </c>
      <c r="E9" s="14">
        <f aca="true" t="shared" si="0" ref="E9:E29">+D9*100/C9</f>
        <v>13.35527455395808</v>
      </c>
      <c r="F9" s="13">
        <f>+'ENERO-METAS'!F9</f>
        <v>772</v>
      </c>
      <c r="G9" s="14">
        <f aca="true" t="shared" si="1" ref="G9:G29">+F9*100/C9</f>
        <v>13.372596570240775</v>
      </c>
      <c r="H9" s="13">
        <f>+'ENERO-METAS'!H9</f>
        <v>844</v>
      </c>
      <c r="I9" s="14">
        <f aca="true" t="shared" si="2" ref="I9:I29">+H9*100/C9</f>
        <v>14.619781742594839</v>
      </c>
      <c r="J9" s="13">
        <f>+'ENERO-METAS'!J9</f>
        <v>772</v>
      </c>
      <c r="K9" s="15">
        <f aca="true" t="shared" si="3" ref="K9:K29">+J9*100/C9</f>
        <v>13.372596570240775</v>
      </c>
      <c r="L9" s="13">
        <f>+'ENERO-METAS'!L9</f>
        <v>772</v>
      </c>
      <c r="M9" s="16">
        <f aca="true" t="shared" si="4" ref="M9:M29">+L9*100/C9</f>
        <v>13.372596570240775</v>
      </c>
      <c r="N9" s="13">
        <f>+'ENERO-METAS'!N9</f>
        <v>809</v>
      </c>
      <c r="O9" s="17">
        <f aca="true" t="shared" si="5" ref="O9:O29">+N9*100/C9</f>
        <v>14.013511172700502</v>
      </c>
      <c r="P9" s="18">
        <v>5772</v>
      </c>
      <c r="Q9" s="13">
        <f>+'ENERO-METAS'!Q9</f>
        <v>761</v>
      </c>
      <c r="R9" s="14">
        <f aca="true" t="shared" si="6" ref="R9:R29">+Q9*100/P9</f>
        <v>13.184338184338184</v>
      </c>
      <c r="S9" s="13">
        <f>+'ENERO-METAS'!S9</f>
        <v>761</v>
      </c>
      <c r="T9" s="15">
        <f>+S9*100/P9</f>
        <v>13.184338184338184</v>
      </c>
      <c r="U9" s="13">
        <f>+'ENERO-METAS'!U9</f>
        <v>805</v>
      </c>
      <c r="V9" s="14">
        <f aca="true" t="shared" si="7" ref="V9:V29">+U9*100/P9</f>
        <v>13.946638946638947</v>
      </c>
      <c r="W9" s="13">
        <f>+'ENERO-METAS'!W9</f>
        <v>804</v>
      </c>
      <c r="X9" s="19">
        <f>+W9*100/P9</f>
        <v>13.92931392931393</v>
      </c>
      <c r="Y9" s="18">
        <v>5817</v>
      </c>
      <c r="Z9" s="13">
        <f>+'ENERO-METAS'!Z9</f>
        <v>879</v>
      </c>
      <c r="AA9" s="17">
        <f aca="true" t="shared" si="8" ref="AA9:AA29">+Z9*100/Y9</f>
        <v>15.110881897885507</v>
      </c>
    </row>
    <row r="10" spans="1:27" ht="19.5" customHeight="1">
      <c r="A10" s="20">
        <v>2</v>
      </c>
      <c r="B10" s="21" t="s">
        <v>23</v>
      </c>
      <c r="C10" s="22">
        <v>1257</v>
      </c>
      <c r="D10" s="23">
        <f>+'ENERO-METAS'!D10</f>
        <v>612</v>
      </c>
      <c r="E10" s="24">
        <f t="shared" si="0"/>
        <v>48.68735083532219</v>
      </c>
      <c r="F10" s="23">
        <f>+'ENERO-METAS'!F10</f>
        <v>608</v>
      </c>
      <c r="G10" s="24">
        <f t="shared" si="1"/>
        <v>48.36913285600637</v>
      </c>
      <c r="H10" s="23">
        <f>+'ENERO-METAS'!H10</f>
        <v>885</v>
      </c>
      <c r="I10" s="24">
        <f t="shared" si="2"/>
        <v>70.40572792362768</v>
      </c>
      <c r="J10" s="23">
        <f>+'ENERO-METAS'!J10</f>
        <v>605</v>
      </c>
      <c r="K10" s="25">
        <f t="shared" si="3"/>
        <v>48.13046937151949</v>
      </c>
      <c r="L10" s="23">
        <f>+'ENERO-METAS'!L10</f>
        <v>608</v>
      </c>
      <c r="M10" s="26">
        <f t="shared" si="4"/>
        <v>48.36913285600637</v>
      </c>
      <c r="N10" s="23">
        <f>+'ENERO-METAS'!N10</f>
        <v>783</v>
      </c>
      <c r="O10" s="19">
        <f t="shared" si="5"/>
        <v>62.29116945107398</v>
      </c>
      <c r="P10" s="27">
        <v>1240</v>
      </c>
      <c r="Q10" s="23">
        <f>+'ENERO-METAS'!Q10</f>
        <v>597</v>
      </c>
      <c r="R10" s="24">
        <f t="shared" si="6"/>
        <v>48.145161290322584</v>
      </c>
      <c r="S10" s="23">
        <f>+'ENERO-METAS'!S10</f>
        <v>591</v>
      </c>
      <c r="T10" s="25">
        <f>+S10*100/P10</f>
        <v>47.66129032258065</v>
      </c>
      <c r="U10" s="23">
        <f>+'ENERO-METAS'!U10</f>
        <v>606</v>
      </c>
      <c r="V10" s="24">
        <f t="shared" si="7"/>
        <v>48.87096774193548</v>
      </c>
      <c r="W10" s="23">
        <f>+'ENERO-METAS'!W10</f>
        <v>635</v>
      </c>
      <c r="X10" s="19">
        <f aca="true" t="shared" si="9" ref="X10:X28">+W10*100/P10</f>
        <v>51.20967741935484</v>
      </c>
      <c r="Y10" s="27">
        <v>1133</v>
      </c>
      <c r="Z10" s="23">
        <f>+'ENERO-METAS'!Z10</f>
        <v>658</v>
      </c>
      <c r="AA10" s="19">
        <f t="shared" si="8"/>
        <v>58.075904677846424</v>
      </c>
    </row>
    <row r="11" spans="1:27" ht="19.5" customHeight="1">
      <c r="A11" s="20">
        <v>3</v>
      </c>
      <c r="B11" s="21" t="s">
        <v>24</v>
      </c>
      <c r="C11" s="22">
        <v>1789</v>
      </c>
      <c r="D11" s="23">
        <f>+'ENERO-METAS'!D11</f>
        <v>100</v>
      </c>
      <c r="E11" s="24">
        <f t="shared" si="0"/>
        <v>5.589714924538849</v>
      </c>
      <c r="F11" s="23">
        <f>+'ENERO-METAS'!F11</f>
        <v>100</v>
      </c>
      <c r="G11" s="24">
        <f t="shared" si="1"/>
        <v>5.589714924538849</v>
      </c>
      <c r="H11" s="23">
        <f>+'ENERO-METAS'!H11</f>
        <v>3</v>
      </c>
      <c r="I11" s="24">
        <f t="shared" si="2"/>
        <v>0.16769144773616546</v>
      </c>
      <c r="J11" s="23">
        <f>+'ENERO-METAS'!J11</f>
        <v>100</v>
      </c>
      <c r="K11" s="25">
        <f t="shared" si="3"/>
        <v>5.589714924538849</v>
      </c>
      <c r="L11" s="23">
        <f>+'ENERO-METAS'!L11</f>
        <v>100</v>
      </c>
      <c r="M11" s="26">
        <f t="shared" si="4"/>
        <v>5.589714924538849</v>
      </c>
      <c r="N11" s="23">
        <f>+'ENERO-METAS'!N11</f>
        <v>99</v>
      </c>
      <c r="O11" s="19">
        <f t="shared" si="5"/>
        <v>5.53381777529346</v>
      </c>
      <c r="P11" s="27">
        <v>1747</v>
      </c>
      <c r="Q11" s="23">
        <f>+'ENERO-METAS'!Q11</f>
        <v>108</v>
      </c>
      <c r="R11" s="24">
        <f t="shared" si="6"/>
        <v>6.18202633085289</v>
      </c>
      <c r="S11" s="23">
        <f>+'ENERO-METAS'!S11</f>
        <v>109</v>
      </c>
      <c r="T11" s="25">
        <f aca="true" t="shared" si="10" ref="T11:T28">+S11*100/P11</f>
        <v>6.239267315397825</v>
      </c>
      <c r="U11" s="23">
        <f>+'ENERO-METAS'!U11</f>
        <v>116</v>
      </c>
      <c r="V11" s="24">
        <f t="shared" si="7"/>
        <v>6.639954207212364</v>
      </c>
      <c r="W11" s="23">
        <f>+'ENERO-METAS'!W11</f>
        <v>109</v>
      </c>
      <c r="X11" s="19">
        <f t="shared" si="9"/>
        <v>6.239267315397825</v>
      </c>
      <c r="Y11" s="27">
        <v>1666</v>
      </c>
      <c r="Z11" s="23">
        <f>+'ENERO-METAS'!Z11</f>
        <v>141</v>
      </c>
      <c r="AA11" s="19">
        <f t="shared" si="8"/>
        <v>8.463385354141657</v>
      </c>
    </row>
    <row r="12" spans="1:27" ht="19.5" customHeight="1">
      <c r="A12" s="20">
        <v>4</v>
      </c>
      <c r="B12" s="21" t="s">
        <v>25</v>
      </c>
      <c r="C12" s="22">
        <v>7295</v>
      </c>
      <c r="D12" s="23">
        <f>+'ENERO-METAS'!D12</f>
        <v>430</v>
      </c>
      <c r="E12" s="24">
        <f t="shared" si="0"/>
        <v>5.894448252227553</v>
      </c>
      <c r="F12" s="23">
        <f>+'ENERO-METAS'!F12</f>
        <v>429</v>
      </c>
      <c r="G12" s="24">
        <f t="shared" si="1"/>
        <v>5.8807402330363265</v>
      </c>
      <c r="H12" s="23">
        <f>+'ENERO-METAS'!H12</f>
        <v>843</v>
      </c>
      <c r="I12" s="24">
        <f t="shared" si="2"/>
        <v>11.555860178204249</v>
      </c>
      <c r="J12" s="23">
        <f>+'ENERO-METAS'!J12</f>
        <v>428</v>
      </c>
      <c r="K12" s="25">
        <f t="shared" si="3"/>
        <v>5.867032213845099</v>
      </c>
      <c r="L12" s="23">
        <f>+'ENERO-METAS'!L12</f>
        <v>429</v>
      </c>
      <c r="M12" s="26">
        <f t="shared" si="4"/>
        <v>5.8807402330363265</v>
      </c>
      <c r="N12" s="23">
        <f>+'ENERO-METAS'!N12</f>
        <v>461</v>
      </c>
      <c r="O12" s="19">
        <f t="shared" si="5"/>
        <v>6.319396847155586</v>
      </c>
      <c r="P12" s="27">
        <v>7197</v>
      </c>
      <c r="Q12" s="23">
        <f>+'ENERO-METAS'!Q12</f>
        <v>477</v>
      </c>
      <c r="R12" s="24">
        <f t="shared" si="6"/>
        <v>6.627761567319716</v>
      </c>
      <c r="S12" s="23">
        <f>+'ENERO-METAS'!S12</f>
        <v>476</v>
      </c>
      <c r="T12" s="25">
        <f t="shared" si="10"/>
        <v>6.61386688898152</v>
      </c>
      <c r="U12" s="23">
        <f>+'ENERO-METAS'!U12</f>
        <v>491</v>
      </c>
      <c r="V12" s="24">
        <f t="shared" si="7"/>
        <v>6.822287064054467</v>
      </c>
      <c r="W12" s="23">
        <f>+'ENERO-METAS'!W12</f>
        <v>483</v>
      </c>
      <c r="X12" s="19">
        <f t="shared" si="9"/>
        <v>6.711129637348895</v>
      </c>
      <c r="Y12" s="27">
        <v>7065</v>
      </c>
      <c r="Z12" s="23">
        <f>+'ENERO-METAS'!Z12</f>
        <v>536</v>
      </c>
      <c r="AA12" s="19">
        <f t="shared" si="8"/>
        <v>7.5866949752300075</v>
      </c>
    </row>
    <row r="13" spans="1:27" ht="19.5" customHeight="1">
      <c r="A13" s="20">
        <v>5</v>
      </c>
      <c r="B13" s="21" t="s">
        <v>26</v>
      </c>
      <c r="C13" s="22">
        <v>8291</v>
      </c>
      <c r="D13" s="23">
        <f>+'ENERO-METAS'!D13</f>
        <v>504</v>
      </c>
      <c r="E13" s="24">
        <f t="shared" si="0"/>
        <v>6.0788807140272585</v>
      </c>
      <c r="F13" s="23">
        <f>+'ENERO-METAS'!F13</f>
        <v>506</v>
      </c>
      <c r="G13" s="24">
        <f t="shared" si="1"/>
        <v>6.103003256543239</v>
      </c>
      <c r="H13" s="23">
        <f>+'ENERO-METAS'!H13</f>
        <v>24</v>
      </c>
      <c r="I13" s="24">
        <f t="shared" si="2"/>
        <v>0.2894705101917742</v>
      </c>
      <c r="J13" s="23">
        <f>+'ENERO-METAS'!J13</f>
        <v>506</v>
      </c>
      <c r="K13" s="25">
        <f t="shared" si="3"/>
        <v>6.103003256543239</v>
      </c>
      <c r="L13" s="23">
        <f>+'ENERO-METAS'!L13</f>
        <v>506</v>
      </c>
      <c r="M13" s="26">
        <f t="shared" si="4"/>
        <v>6.103003256543239</v>
      </c>
      <c r="N13" s="23">
        <f>+'ENERO-METAS'!N13</f>
        <v>595</v>
      </c>
      <c r="O13" s="19">
        <f t="shared" si="5"/>
        <v>7.176456398504403</v>
      </c>
      <c r="P13" s="27">
        <v>8211</v>
      </c>
      <c r="Q13" s="23">
        <f>+'ENERO-METAS'!Q13</f>
        <v>549</v>
      </c>
      <c r="R13" s="24">
        <f t="shared" si="6"/>
        <v>6.686152721958349</v>
      </c>
      <c r="S13" s="23">
        <f>+'ENERO-METAS'!S13</f>
        <v>548</v>
      </c>
      <c r="T13" s="25">
        <f t="shared" si="10"/>
        <v>6.673973937401048</v>
      </c>
      <c r="U13" s="23">
        <f>+'ENERO-METAS'!U13</f>
        <v>608</v>
      </c>
      <c r="V13" s="24">
        <f t="shared" si="7"/>
        <v>7.404701010839118</v>
      </c>
      <c r="W13" s="23">
        <f>+'ENERO-METAS'!W13</f>
        <v>561</v>
      </c>
      <c r="X13" s="19">
        <f t="shared" si="9"/>
        <v>6.832298136645963</v>
      </c>
      <c r="Y13" s="27">
        <v>8104</v>
      </c>
      <c r="Z13" s="23">
        <f>+'ENERO-METAS'!Z13</f>
        <v>608</v>
      </c>
      <c r="AA13" s="19">
        <f t="shared" si="8"/>
        <v>7.502467917077986</v>
      </c>
    </row>
    <row r="14" spans="1:27" ht="19.5" customHeight="1">
      <c r="A14" s="20">
        <v>6</v>
      </c>
      <c r="B14" s="21" t="s">
        <v>27</v>
      </c>
      <c r="C14" s="22">
        <v>3164</v>
      </c>
      <c r="D14" s="23">
        <f>+'ENERO-METAS'!D14</f>
        <v>276</v>
      </c>
      <c r="E14" s="24">
        <f t="shared" si="0"/>
        <v>8.723135271807838</v>
      </c>
      <c r="F14" s="23">
        <f>+'ENERO-METAS'!F14</f>
        <v>276</v>
      </c>
      <c r="G14" s="24">
        <f t="shared" si="1"/>
        <v>8.723135271807838</v>
      </c>
      <c r="H14" s="23">
        <f>+'ENERO-METAS'!H14</f>
        <v>302</v>
      </c>
      <c r="I14" s="24">
        <f t="shared" si="2"/>
        <v>9.5448798988622</v>
      </c>
      <c r="J14" s="23">
        <f>+'ENERO-METAS'!J14</f>
        <v>276</v>
      </c>
      <c r="K14" s="25">
        <f t="shared" si="3"/>
        <v>8.723135271807838</v>
      </c>
      <c r="L14" s="23">
        <f>+'ENERO-METAS'!L14</f>
        <v>276</v>
      </c>
      <c r="M14" s="26">
        <f t="shared" si="4"/>
        <v>8.723135271807838</v>
      </c>
      <c r="N14" s="23">
        <f>+'ENERO-METAS'!N14</f>
        <v>290</v>
      </c>
      <c r="O14" s="19">
        <f t="shared" si="5"/>
        <v>9.165613147914033</v>
      </c>
      <c r="P14" s="27">
        <v>3154</v>
      </c>
      <c r="Q14" s="23">
        <f>+'ENERO-METAS'!Q14</f>
        <v>295</v>
      </c>
      <c r="R14" s="24">
        <f t="shared" si="6"/>
        <v>9.353202282815472</v>
      </c>
      <c r="S14" s="23">
        <f>+'ENERO-METAS'!S14</f>
        <v>298</v>
      </c>
      <c r="T14" s="25">
        <f t="shared" si="10"/>
        <v>9.448319594166138</v>
      </c>
      <c r="U14" s="23">
        <f>+'ENERO-METAS'!U14</f>
        <v>339</v>
      </c>
      <c r="V14" s="24">
        <f t="shared" si="7"/>
        <v>10.748256182625237</v>
      </c>
      <c r="W14" s="23">
        <f>+'ENERO-METAS'!W14</f>
        <v>309</v>
      </c>
      <c r="X14" s="19">
        <f t="shared" si="9"/>
        <v>9.79708306911858</v>
      </c>
      <c r="Y14" s="27">
        <v>3120</v>
      </c>
      <c r="Z14" s="23">
        <f>+'ENERO-METAS'!Z14</f>
        <v>401</v>
      </c>
      <c r="AA14" s="19">
        <f t="shared" si="8"/>
        <v>12.852564102564102</v>
      </c>
    </row>
    <row r="15" spans="1:27" ht="19.5" customHeight="1">
      <c r="A15" s="20">
        <v>7</v>
      </c>
      <c r="B15" s="21" t="s">
        <v>28</v>
      </c>
      <c r="C15" s="22">
        <v>11500</v>
      </c>
      <c r="D15" s="23">
        <f>+'ENERO-METAS'!D15</f>
        <v>931</v>
      </c>
      <c r="E15" s="24">
        <f t="shared" si="0"/>
        <v>8.095652173913043</v>
      </c>
      <c r="F15" s="23">
        <f>+'ENERO-METAS'!F15</f>
        <v>931</v>
      </c>
      <c r="G15" s="24">
        <f t="shared" si="1"/>
        <v>8.095652173913043</v>
      </c>
      <c r="H15" s="23">
        <f>+'ENERO-METAS'!H15</f>
        <v>152</v>
      </c>
      <c r="I15" s="24">
        <f t="shared" si="2"/>
        <v>1.3217391304347825</v>
      </c>
      <c r="J15" s="23">
        <f>+'ENERO-METAS'!J15</f>
        <v>931</v>
      </c>
      <c r="K15" s="25">
        <f t="shared" si="3"/>
        <v>8.095652173913043</v>
      </c>
      <c r="L15" s="23">
        <f>+'ENERO-METAS'!L15</f>
        <v>931</v>
      </c>
      <c r="M15" s="26">
        <f t="shared" si="4"/>
        <v>8.095652173913043</v>
      </c>
      <c r="N15" s="23">
        <f>+'ENERO-METAS'!N15</f>
        <v>967</v>
      </c>
      <c r="O15" s="19">
        <f t="shared" si="5"/>
        <v>8.408695652173913</v>
      </c>
      <c r="P15" s="27">
        <v>11525</v>
      </c>
      <c r="Q15" s="23">
        <f>+'ENERO-METAS'!Q15</f>
        <v>897</v>
      </c>
      <c r="R15" s="24">
        <f t="shared" si="6"/>
        <v>7.783080260303688</v>
      </c>
      <c r="S15" s="23">
        <f>+'ENERO-METAS'!S15</f>
        <v>898</v>
      </c>
      <c r="T15" s="25">
        <f t="shared" si="10"/>
        <v>7.79175704989154</v>
      </c>
      <c r="U15" s="23">
        <f>+'ENERO-METAS'!U15</f>
        <v>1016</v>
      </c>
      <c r="V15" s="24">
        <f t="shared" si="7"/>
        <v>8.815618221258134</v>
      </c>
      <c r="W15" s="23">
        <f>+'ENERO-METAS'!W15</f>
        <v>919</v>
      </c>
      <c r="X15" s="19">
        <f t="shared" si="9"/>
        <v>7.973969631236442</v>
      </c>
      <c r="Y15" s="27">
        <v>11558</v>
      </c>
      <c r="Z15" s="23">
        <f>+'ENERO-METAS'!Z15</f>
        <v>1042</v>
      </c>
      <c r="AA15" s="19">
        <f t="shared" si="8"/>
        <v>9.015400588337082</v>
      </c>
    </row>
    <row r="16" spans="1:27" ht="19.5" customHeight="1">
      <c r="A16" s="20">
        <v>8</v>
      </c>
      <c r="B16" s="21" t="s">
        <v>29</v>
      </c>
      <c r="C16" s="22">
        <v>17678</v>
      </c>
      <c r="D16" s="23">
        <f>+'ENERO-METAS'!D16</f>
        <v>1091</v>
      </c>
      <c r="E16" s="24">
        <f t="shared" si="0"/>
        <v>6.171512614549157</v>
      </c>
      <c r="F16" s="23">
        <f>+'ENERO-METAS'!F16</f>
        <v>1091</v>
      </c>
      <c r="G16" s="24">
        <f t="shared" si="1"/>
        <v>6.171512614549157</v>
      </c>
      <c r="H16" s="23">
        <f>+'ENERO-METAS'!H16</f>
        <v>994</v>
      </c>
      <c r="I16" s="24">
        <f t="shared" si="2"/>
        <v>5.622808009955877</v>
      </c>
      <c r="J16" s="23">
        <f>+'ENERO-METAS'!J16</f>
        <v>1091</v>
      </c>
      <c r="K16" s="25">
        <f t="shared" si="3"/>
        <v>6.171512614549157</v>
      </c>
      <c r="L16" s="23">
        <f>+'ENERO-METAS'!L16</f>
        <v>1091</v>
      </c>
      <c r="M16" s="26">
        <f t="shared" si="4"/>
        <v>6.171512614549157</v>
      </c>
      <c r="N16" s="23">
        <f>+'ENERO-METAS'!N16</f>
        <v>1222</v>
      </c>
      <c r="O16" s="19">
        <f t="shared" si="5"/>
        <v>6.912546668175133</v>
      </c>
      <c r="P16" s="27">
        <v>17497</v>
      </c>
      <c r="Q16" s="23">
        <f>+'ENERO-METAS'!Q16</f>
        <v>1129</v>
      </c>
      <c r="R16" s="24">
        <f t="shared" si="6"/>
        <v>6.452534720237755</v>
      </c>
      <c r="S16" s="23">
        <f>+'ENERO-METAS'!S16</f>
        <v>1134</v>
      </c>
      <c r="T16" s="25">
        <f t="shared" si="10"/>
        <v>6.481111047608161</v>
      </c>
      <c r="U16" s="23">
        <f>+'ENERO-METAS'!U16</f>
        <v>1356</v>
      </c>
      <c r="V16" s="24">
        <f t="shared" si="7"/>
        <v>7.7498999828542035</v>
      </c>
      <c r="W16" s="23">
        <f>+'ENERO-METAS'!W16</f>
        <v>1158</v>
      </c>
      <c r="X16" s="19">
        <f t="shared" si="9"/>
        <v>6.6182774189861115</v>
      </c>
      <c r="Y16" s="27">
        <v>16871</v>
      </c>
      <c r="Z16" s="23">
        <f>+'ENERO-METAS'!Z16</f>
        <v>1429</v>
      </c>
      <c r="AA16" s="19">
        <f t="shared" si="8"/>
        <v>8.470155888803271</v>
      </c>
    </row>
    <row r="17" spans="1:27" ht="19.5" customHeight="1">
      <c r="A17" s="20">
        <v>9</v>
      </c>
      <c r="B17" s="21" t="s">
        <v>30</v>
      </c>
      <c r="C17" s="22">
        <v>5321</v>
      </c>
      <c r="D17" s="23">
        <f>+'ENERO-METAS'!D17</f>
        <v>409</v>
      </c>
      <c r="E17" s="24">
        <f t="shared" si="0"/>
        <v>7.686525089268934</v>
      </c>
      <c r="F17" s="23">
        <f>+'ENERO-METAS'!F17</f>
        <v>410</v>
      </c>
      <c r="G17" s="24">
        <f t="shared" si="1"/>
        <v>7.705318549144898</v>
      </c>
      <c r="H17" s="23">
        <f>+'ENERO-METAS'!H17</f>
        <v>94</v>
      </c>
      <c r="I17" s="24">
        <f t="shared" si="2"/>
        <v>1.7665852283405374</v>
      </c>
      <c r="J17" s="23">
        <f>+'ENERO-METAS'!J17</f>
        <v>410</v>
      </c>
      <c r="K17" s="25">
        <f t="shared" si="3"/>
        <v>7.705318549144898</v>
      </c>
      <c r="L17" s="23">
        <f>+'ENERO-METAS'!L17</f>
        <v>410</v>
      </c>
      <c r="M17" s="26">
        <f t="shared" si="4"/>
        <v>7.705318549144898</v>
      </c>
      <c r="N17" s="23">
        <f>+'ENERO-METAS'!N17</f>
        <v>495</v>
      </c>
      <c r="O17" s="19">
        <f t="shared" si="5"/>
        <v>9.302762638601767</v>
      </c>
      <c r="P17" s="27">
        <v>5281</v>
      </c>
      <c r="Q17" s="23">
        <f>+'ENERO-METAS'!Q17</f>
        <v>483</v>
      </c>
      <c r="R17" s="24">
        <f t="shared" si="6"/>
        <v>9.14599507669002</v>
      </c>
      <c r="S17" s="23">
        <f>+'ENERO-METAS'!S17</f>
        <v>487</v>
      </c>
      <c r="T17" s="25">
        <f t="shared" si="10"/>
        <v>9.2217383071388</v>
      </c>
      <c r="U17" s="23">
        <f>+'ENERO-METAS'!U17</f>
        <v>575</v>
      </c>
      <c r="V17" s="24">
        <f t="shared" si="7"/>
        <v>10.88808937701193</v>
      </c>
      <c r="W17" s="23">
        <f>+'ENERO-METAS'!W17</f>
        <v>505</v>
      </c>
      <c r="X17" s="19">
        <f t="shared" si="9"/>
        <v>9.562582844158303</v>
      </c>
      <c r="Y17" s="27">
        <v>5206</v>
      </c>
      <c r="Z17" s="23">
        <f>+'ENERO-METAS'!Z17</f>
        <v>665</v>
      </c>
      <c r="AA17" s="19">
        <f t="shared" si="8"/>
        <v>12.773722627737227</v>
      </c>
    </row>
    <row r="18" spans="1:27" ht="19.5" customHeight="1">
      <c r="A18" s="20">
        <v>10</v>
      </c>
      <c r="B18" s="21" t="s">
        <v>31</v>
      </c>
      <c r="C18" s="22">
        <v>11962</v>
      </c>
      <c r="D18" s="23">
        <f>+'ENERO-METAS'!D18</f>
        <v>699</v>
      </c>
      <c r="E18" s="24">
        <f t="shared" si="0"/>
        <v>5.843504430697208</v>
      </c>
      <c r="F18" s="23">
        <f>+'ENERO-METAS'!F18</f>
        <v>699</v>
      </c>
      <c r="G18" s="24">
        <f t="shared" si="1"/>
        <v>5.843504430697208</v>
      </c>
      <c r="H18" s="23">
        <f>+'ENERO-METAS'!H18</f>
        <v>249</v>
      </c>
      <c r="I18" s="24">
        <f t="shared" si="2"/>
        <v>2.0815917070723957</v>
      </c>
      <c r="J18" s="23">
        <f>+'ENERO-METAS'!J18</f>
        <v>699</v>
      </c>
      <c r="K18" s="25">
        <f t="shared" si="3"/>
        <v>5.843504430697208</v>
      </c>
      <c r="L18" s="23">
        <f>+'ENERO-METAS'!L18</f>
        <v>699</v>
      </c>
      <c r="M18" s="26">
        <f t="shared" si="4"/>
        <v>5.843504430697208</v>
      </c>
      <c r="N18" s="23">
        <f>+'ENERO-METAS'!N18</f>
        <v>694</v>
      </c>
      <c r="O18" s="19">
        <f t="shared" si="5"/>
        <v>5.8017054004347095</v>
      </c>
      <c r="P18" s="27">
        <v>11890</v>
      </c>
      <c r="Q18" s="23">
        <f>+'ENERO-METAS'!Q18</f>
        <v>668</v>
      </c>
      <c r="R18" s="24">
        <f t="shared" si="6"/>
        <v>5.6181665264928515</v>
      </c>
      <c r="S18" s="23">
        <f>+'ENERO-METAS'!S18</f>
        <v>671</v>
      </c>
      <c r="T18" s="25">
        <f t="shared" si="10"/>
        <v>5.643397813288478</v>
      </c>
      <c r="U18" s="23">
        <f>+'ENERO-METAS'!U18</f>
        <v>713</v>
      </c>
      <c r="V18" s="24">
        <f t="shared" si="7"/>
        <v>5.99663582842725</v>
      </c>
      <c r="W18" s="23">
        <f>+'ENERO-METAS'!W18</f>
        <v>692</v>
      </c>
      <c r="X18" s="19">
        <f t="shared" si="9"/>
        <v>5.820016820857863</v>
      </c>
      <c r="Y18" s="27">
        <v>11813</v>
      </c>
      <c r="Z18" s="23">
        <f>+'ENERO-METAS'!Z18</f>
        <v>927</v>
      </c>
      <c r="AA18" s="19">
        <f t="shared" si="8"/>
        <v>7.84728688732752</v>
      </c>
    </row>
    <row r="19" spans="1:27" ht="19.5" customHeight="1">
      <c r="A19" s="20">
        <v>11</v>
      </c>
      <c r="B19" s="21" t="s">
        <v>32</v>
      </c>
      <c r="C19" s="22">
        <v>16823</v>
      </c>
      <c r="D19" s="23">
        <f>+'ENERO-METAS'!D19</f>
        <v>842</v>
      </c>
      <c r="E19" s="24">
        <f t="shared" si="0"/>
        <v>5.005052606550556</v>
      </c>
      <c r="F19" s="23">
        <f>+'ENERO-METAS'!F19</f>
        <v>803</v>
      </c>
      <c r="G19" s="24">
        <f t="shared" si="1"/>
        <v>4.773227129525055</v>
      </c>
      <c r="H19" s="23">
        <f>+'ENERO-METAS'!H19</f>
        <v>502</v>
      </c>
      <c r="I19" s="24">
        <f t="shared" si="2"/>
        <v>2.984009986328241</v>
      </c>
      <c r="J19" s="23">
        <f>+'ENERO-METAS'!J19</f>
        <v>804</v>
      </c>
      <c r="K19" s="25">
        <f t="shared" si="3"/>
        <v>4.779171372525709</v>
      </c>
      <c r="L19" s="23">
        <f>+'ENERO-METAS'!L19</f>
        <v>803</v>
      </c>
      <c r="M19" s="26">
        <f t="shared" si="4"/>
        <v>4.773227129525055</v>
      </c>
      <c r="N19" s="23">
        <f>+'ENERO-METAS'!N19</f>
        <v>930</v>
      </c>
      <c r="O19" s="19">
        <f t="shared" si="5"/>
        <v>5.528145990608096</v>
      </c>
      <c r="P19" s="27">
        <v>16827</v>
      </c>
      <c r="Q19" s="23">
        <f>+'ENERO-METAS'!Q19</f>
        <v>911</v>
      </c>
      <c r="R19" s="24">
        <f t="shared" si="6"/>
        <v>5.413918107802936</v>
      </c>
      <c r="S19" s="23">
        <f>+'ENERO-METAS'!S19</f>
        <v>925</v>
      </c>
      <c r="T19" s="25">
        <f t="shared" si="10"/>
        <v>5.497117727461817</v>
      </c>
      <c r="U19" s="23">
        <f>+'ENERO-METAS'!U19</f>
        <v>1134</v>
      </c>
      <c r="V19" s="24">
        <f t="shared" si="7"/>
        <v>6.739169192369406</v>
      </c>
      <c r="W19" s="23">
        <f>+'ENERO-METAS'!W19</f>
        <v>951</v>
      </c>
      <c r="X19" s="19">
        <f t="shared" si="9"/>
        <v>5.651631306828311</v>
      </c>
      <c r="Y19" s="27">
        <v>16800</v>
      </c>
      <c r="Z19" s="23">
        <f>+'ENERO-METAS'!Z19</f>
        <v>1066</v>
      </c>
      <c r="AA19" s="19">
        <f t="shared" si="8"/>
        <v>6.345238095238095</v>
      </c>
    </row>
    <row r="20" spans="1:27" ht="19.5" customHeight="1">
      <c r="A20" s="20">
        <v>12</v>
      </c>
      <c r="B20" s="21" t="s">
        <v>33</v>
      </c>
      <c r="C20" s="22">
        <v>2504</v>
      </c>
      <c r="D20" s="23">
        <f>+'ENERO-METAS'!D20</f>
        <v>321</v>
      </c>
      <c r="E20" s="24">
        <f t="shared" si="0"/>
        <v>12.819488817891374</v>
      </c>
      <c r="F20" s="23">
        <f>+'ENERO-METAS'!F20</f>
        <v>322</v>
      </c>
      <c r="G20" s="24">
        <f t="shared" si="1"/>
        <v>12.859424920127795</v>
      </c>
      <c r="H20" s="23">
        <f>+'ENERO-METAS'!H20</f>
        <v>1066</v>
      </c>
      <c r="I20" s="24">
        <f t="shared" si="2"/>
        <v>42.57188498402556</v>
      </c>
      <c r="J20" s="23">
        <f>+'ENERO-METAS'!J20</f>
        <v>322</v>
      </c>
      <c r="K20" s="25">
        <f t="shared" si="3"/>
        <v>12.859424920127795</v>
      </c>
      <c r="L20" s="23">
        <f>+'ENERO-METAS'!L20</f>
        <v>322</v>
      </c>
      <c r="M20" s="26">
        <f t="shared" si="4"/>
        <v>12.859424920127795</v>
      </c>
      <c r="N20" s="23">
        <f>+'ENERO-METAS'!N20</f>
        <v>341</v>
      </c>
      <c r="O20" s="19">
        <f t="shared" si="5"/>
        <v>13.618210862619808</v>
      </c>
      <c r="P20" s="27">
        <v>2548</v>
      </c>
      <c r="Q20" s="23">
        <f>+'ENERO-METAS'!Q20</f>
        <v>286</v>
      </c>
      <c r="R20" s="24">
        <f t="shared" si="6"/>
        <v>11.224489795918368</v>
      </c>
      <c r="S20" s="23">
        <f>+'ENERO-METAS'!S20</f>
        <v>286</v>
      </c>
      <c r="T20" s="25">
        <f t="shared" si="10"/>
        <v>11.224489795918368</v>
      </c>
      <c r="U20" s="23">
        <f>+'ENERO-METAS'!U20</f>
        <v>321</v>
      </c>
      <c r="V20" s="24">
        <f t="shared" si="7"/>
        <v>12.59811616954474</v>
      </c>
      <c r="W20" s="23">
        <f>+'ENERO-METAS'!W20</f>
        <v>301</v>
      </c>
      <c r="X20" s="19">
        <f t="shared" si="9"/>
        <v>11.813186813186814</v>
      </c>
      <c r="Y20" s="27">
        <v>2659</v>
      </c>
      <c r="Z20" s="23">
        <f>+'ENERO-METAS'!Z20</f>
        <v>278</v>
      </c>
      <c r="AA20" s="19">
        <f t="shared" si="8"/>
        <v>10.4550582925912</v>
      </c>
    </row>
    <row r="21" spans="1:27" ht="19.5" customHeight="1">
      <c r="A21" s="20">
        <v>13</v>
      </c>
      <c r="B21" s="21" t="s">
        <v>34</v>
      </c>
      <c r="C21" s="22">
        <v>1230</v>
      </c>
      <c r="D21" s="23">
        <f>+'ENERO-METAS'!D21</f>
        <v>196</v>
      </c>
      <c r="E21" s="24">
        <f t="shared" si="0"/>
        <v>15.934959349593496</v>
      </c>
      <c r="F21" s="23">
        <f>+'ENERO-METAS'!F21</f>
        <v>196</v>
      </c>
      <c r="G21" s="24">
        <f t="shared" si="1"/>
        <v>15.934959349593496</v>
      </c>
      <c r="H21" s="23">
        <f>+'ENERO-METAS'!H21</f>
        <v>1747</v>
      </c>
      <c r="I21" s="24">
        <f t="shared" si="2"/>
        <v>142.03252032520325</v>
      </c>
      <c r="J21" s="23">
        <f>+'ENERO-METAS'!J21</f>
        <v>196</v>
      </c>
      <c r="K21" s="25">
        <f t="shared" si="3"/>
        <v>15.934959349593496</v>
      </c>
      <c r="L21" s="23">
        <f>+'ENERO-METAS'!L21</f>
        <v>196</v>
      </c>
      <c r="M21" s="26">
        <f t="shared" si="4"/>
        <v>15.934959349593496</v>
      </c>
      <c r="N21" s="23">
        <f>+'ENERO-METAS'!N21</f>
        <v>247</v>
      </c>
      <c r="O21" s="19">
        <f t="shared" si="5"/>
        <v>20.08130081300813</v>
      </c>
      <c r="P21" s="27">
        <v>1260</v>
      </c>
      <c r="Q21" s="23">
        <f>+'ENERO-METAS'!Q21</f>
        <v>203</v>
      </c>
      <c r="R21" s="24">
        <f t="shared" si="6"/>
        <v>16.11111111111111</v>
      </c>
      <c r="S21" s="23">
        <f>+'ENERO-METAS'!S21</f>
        <v>205</v>
      </c>
      <c r="T21" s="25">
        <f t="shared" si="10"/>
        <v>16.26984126984127</v>
      </c>
      <c r="U21" s="23">
        <f>+'ENERO-METAS'!U21</f>
        <v>227</v>
      </c>
      <c r="V21" s="24">
        <f t="shared" si="7"/>
        <v>18.015873015873016</v>
      </c>
      <c r="W21" s="23">
        <f>+'ENERO-METAS'!W21</f>
        <v>223</v>
      </c>
      <c r="X21" s="19">
        <f t="shared" si="9"/>
        <v>17.6984126984127</v>
      </c>
      <c r="Y21" s="27">
        <v>1268</v>
      </c>
      <c r="Z21" s="23">
        <f>+'ENERO-METAS'!Z21</f>
        <v>266</v>
      </c>
      <c r="AA21" s="19">
        <f t="shared" si="8"/>
        <v>20.977917981072554</v>
      </c>
    </row>
    <row r="22" spans="1:27" ht="19.5" customHeight="1">
      <c r="A22" s="20">
        <v>14</v>
      </c>
      <c r="B22" s="21" t="s">
        <v>35</v>
      </c>
      <c r="C22" s="22">
        <v>1419</v>
      </c>
      <c r="D22" s="23">
        <f>+'ENERO-METAS'!D22</f>
        <v>67</v>
      </c>
      <c r="E22" s="24">
        <f t="shared" si="0"/>
        <v>4.721634954193093</v>
      </c>
      <c r="F22" s="23">
        <f>+'ENERO-METAS'!F22</f>
        <v>67</v>
      </c>
      <c r="G22" s="24">
        <f t="shared" si="1"/>
        <v>4.721634954193093</v>
      </c>
      <c r="H22" s="23">
        <f>+'ENERO-METAS'!H22</f>
        <v>632</v>
      </c>
      <c r="I22" s="24">
        <f t="shared" si="2"/>
        <v>44.538407329105006</v>
      </c>
      <c r="J22" s="23">
        <f>+'ENERO-METAS'!J22</f>
        <v>58</v>
      </c>
      <c r="K22" s="25">
        <f t="shared" si="3"/>
        <v>4.08738548273432</v>
      </c>
      <c r="L22" s="23">
        <f>+'ENERO-METAS'!L22</f>
        <v>67</v>
      </c>
      <c r="M22" s="26">
        <f t="shared" si="4"/>
        <v>4.721634954193093</v>
      </c>
      <c r="N22" s="23">
        <f>+'ENERO-METAS'!N22</f>
        <v>90</v>
      </c>
      <c r="O22" s="19">
        <f t="shared" si="5"/>
        <v>6.342494714587738</v>
      </c>
      <c r="P22" s="27">
        <v>1361</v>
      </c>
      <c r="Q22" s="23">
        <f>+'ENERO-METAS'!Q22</f>
        <v>79</v>
      </c>
      <c r="R22" s="24">
        <f t="shared" si="6"/>
        <v>5.804555473916238</v>
      </c>
      <c r="S22" s="23">
        <f>+'ENERO-METAS'!S22</f>
        <v>80</v>
      </c>
      <c r="T22" s="25">
        <f t="shared" si="10"/>
        <v>5.878030859662013</v>
      </c>
      <c r="U22" s="23">
        <f>+'ENERO-METAS'!U22</f>
        <v>81</v>
      </c>
      <c r="V22" s="24">
        <f t="shared" si="7"/>
        <v>5.9515062454077885</v>
      </c>
      <c r="W22" s="23">
        <f>+'ENERO-METAS'!W22</f>
        <v>84</v>
      </c>
      <c r="X22" s="19">
        <f t="shared" si="9"/>
        <v>6.171932402645114</v>
      </c>
      <c r="Y22" s="27">
        <v>1246</v>
      </c>
      <c r="Z22" s="23">
        <f>+'ENERO-METAS'!Z22</f>
        <v>69</v>
      </c>
      <c r="AA22" s="19">
        <f t="shared" si="8"/>
        <v>5.537720706260032</v>
      </c>
    </row>
    <row r="23" spans="1:27" ht="19.5" customHeight="1">
      <c r="A23" s="20">
        <v>15</v>
      </c>
      <c r="B23" s="21" t="s">
        <v>36</v>
      </c>
      <c r="C23" s="22">
        <v>1741</v>
      </c>
      <c r="D23" s="23">
        <f>+'ENERO-METAS'!D23</f>
        <v>289</v>
      </c>
      <c r="E23" s="24">
        <f t="shared" si="0"/>
        <v>16.599655370476736</v>
      </c>
      <c r="F23" s="23">
        <f>+'ENERO-METAS'!F23</f>
        <v>289</v>
      </c>
      <c r="G23" s="24">
        <f t="shared" si="1"/>
        <v>16.599655370476736</v>
      </c>
      <c r="H23" s="23">
        <f>+'ENERO-METAS'!H23</f>
        <v>20</v>
      </c>
      <c r="I23" s="24">
        <f t="shared" si="2"/>
        <v>1.1487650775416427</v>
      </c>
      <c r="J23" s="23">
        <f>+'ENERO-METAS'!J23</f>
        <v>289</v>
      </c>
      <c r="K23" s="25">
        <f t="shared" si="3"/>
        <v>16.599655370476736</v>
      </c>
      <c r="L23" s="23">
        <f>+'ENERO-METAS'!L23</f>
        <v>289</v>
      </c>
      <c r="M23" s="26">
        <f t="shared" si="4"/>
        <v>16.599655370476736</v>
      </c>
      <c r="N23" s="23">
        <f>+'ENERO-METAS'!N23</f>
        <v>365</v>
      </c>
      <c r="O23" s="19">
        <f t="shared" si="5"/>
        <v>20.96496266513498</v>
      </c>
      <c r="P23" s="27">
        <v>1691</v>
      </c>
      <c r="Q23" s="23">
        <f>+'ENERO-METAS'!Q23</f>
        <v>286</v>
      </c>
      <c r="R23" s="24">
        <f t="shared" si="6"/>
        <v>16.913069189828505</v>
      </c>
      <c r="S23" s="23">
        <f>+'ENERO-METAS'!S23</f>
        <v>286</v>
      </c>
      <c r="T23" s="25">
        <f t="shared" si="10"/>
        <v>16.913069189828505</v>
      </c>
      <c r="U23" s="23">
        <f>+'ENERO-METAS'!U23</f>
        <v>300</v>
      </c>
      <c r="V23" s="24">
        <f t="shared" si="7"/>
        <v>17.740981667652278</v>
      </c>
      <c r="W23" s="23">
        <f>+'ENERO-METAS'!W23</f>
        <v>295</v>
      </c>
      <c r="X23" s="19">
        <f t="shared" si="9"/>
        <v>17.445298639858073</v>
      </c>
      <c r="Y23" s="27">
        <v>1579</v>
      </c>
      <c r="Z23" s="23">
        <f>+'ENERO-METAS'!Z23</f>
        <v>409</v>
      </c>
      <c r="AA23" s="19">
        <f t="shared" si="8"/>
        <v>25.90246991766941</v>
      </c>
    </row>
    <row r="24" spans="1:27" ht="19.5" customHeight="1">
      <c r="A24" s="20">
        <v>16</v>
      </c>
      <c r="B24" s="21" t="s">
        <v>37</v>
      </c>
      <c r="C24" s="22">
        <v>3386</v>
      </c>
      <c r="D24" s="23">
        <f>+'ENERO-METAS'!D24</f>
        <v>445</v>
      </c>
      <c r="E24" s="24">
        <f t="shared" si="0"/>
        <v>13.142350856467809</v>
      </c>
      <c r="F24" s="23">
        <f>+'ENERO-METAS'!F24</f>
        <v>445</v>
      </c>
      <c r="G24" s="24">
        <f t="shared" si="1"/>
        <v>13.142350856467809</v>
      </c>
      <c r="H24" s="23">
        <f>+'ENERO-METAS'!H24</f>
        <v>379</v>
      </c>
      <c r="I24" s="24">
        <f t="shared" si="2"/>
        <v>11.19314825753101</v>
      </c>
      <c r="J24" s="23">
        <f>+'ENERO-METAS'!J24</f>
        <v>446</v>
      </c>
      <c r="K24" s="25">
        <f t="shared" si="3"/>
        <v>13.171884229178973</v>
      </c>
      <c r="L24" s="23">
        <f>+'ENERO-METAS'!L24</f>
        <v>445</v>
      </c>
      <c r="M24" s="26">
        <f t="shared" si="4"/>
        <v>13.142350856467809</v>
      </c>
      <c r="N24" s="23">
        <f>+'ENERO-METAS'!N24</f>
        <v>548</v>
      </c>
      <c r="O24" s="19">
        <f t="shared" si="5"/>
        <v>16.18428824571766</v>
      </c>
      <c r="P24" s="27">
        <v>3324</v>
      </c>
      <c r="Q24" s="23">
        <f>+'ENERO-METAS'!Q24</f>
        <v>425</v>
      </c>
      <c r="R24" s="24">
        <f t="shared" si="6"/>
        <v>12.785800240673886</v>
      </c>
      <c r="S24" s="23">
        <f>+'ENERO-METAS'!S24</f>
        <v>423</v>
      </c>
      <c r="T24" s="25">
        <f t="shared" si="10"/>
        <v>12.725631768953068</v>
      </c>
      <c r="U24" s="23">
        <f>+'ENERO-METAS'!U24</f>
        <v>484</v>
      </c>
      <c r="V24" s="24">
        <f t="shared" si="7"/>
        <v>14.560770156438027</v>
      </c>
      <c r="W24" s="23">
        <f>+'ENERO-METAS'!W24</f>
        <v>435</v>
      </c>
      <c r="X24" s="19">
        <f t="shared" si="9"/>
        <v>13.086642599277978</v>
      </c>
      <c r="Y24" s="27">
        <v>3237</v>
      </c>
      <c r="Z24" s="23">
        <f>+'ENERO-METAS'!Z24</f>
        <v>509</v>
      </c>
      <c r="AA24" s="19">
        <f t="shared" si="8"/>
        <v>15.724436206363917</v>
      </c>
    </row>
    <row r="25" spans="1:27" ht="19.5" customHeight="1">
      <c r="A25" s="20">
        <v>17</v>
      </c>
      <c r="B25" s="21" t="s">
        <v>38</v>
      </c>
      <c r="C25" s="22">
        <v>248</v>
      </c>
      <c r="D25" s="23">
        <f>+'ENERO-METAS'!D25</f>
        <v>18</v>
      </c>
      <c r="E25" s="24">
        <f t="shared" si="0"/>
        <v>7.258064516129032</v>
      </c>
      <c r="F25" s="23">
        <f>+'ENERO-METAS'!F25</f>
        <v>18</v>
      </c>
      <c r="G25" s="24">
        <f t="shared" si="1"/>
        <v>7.258064516129032</v>
      </c>
      <c r="H25" s="23">
        <f>+'ENERO-METAS'!H25</f>
        <v>2</v>
      </c>
      <c r="I25" s="24">
        <f t="shared" si="2"/>
        <v>0.8064516129032258</v>
      </c>
      <c r="J25" s="23">
        <f>+'ENERO-METAS'!J25</f>
        <v>18</v>
      </c>
      <c r="K25" s="25">
        <f t="shared" si="3"/>
        <v>7.258064516129032</v>
      </c>
      <c r="L25" s="23">
        <f>+'ENERO-METAS'!L25</f>
        <v>18</v>
      </c>
      <c r="M25" s="26">
        <f t="shared" si="4"/>
        <v>7.258064516129032</v>
      </c>
      <c r="N25" s="23">
        <f>+'ENERO-METAS'!N25</f>
        <v>5</v>
      </c>
      <c r="O25" s="19">
        <f t="shared" si="5"/>
        <v>2.0161290322580645</v>
      </c>
      <c r="P25" s="27">
        <v>243</v>
      </c>
      <c r="Q25" s="23">
        <f>+'ENERO-METAS'!Q25</f>
        <v>11</v>
      </c>
      <c r="R25" s="24">
        <f t="shared" si="6"/>
        <v>4.526748971193416</v>
      </c>
      <c r="S25" s="23">
        <f>+'ENERO-METAS'!S25</f>
        <v>11</v>
      </c>
      <c r="T25" s="25">
        <f t="shared" si="10"/>
        <v>4.526748971193416</v>
      </c>
      <c r="U25" s="23">
        <f>+'ENERO-METAS'!U25</f>
        <v>12</v>
      </c>
      <c r="V25" s="24">
        <f t="shared" si="7"/>
        <v>4.938271604938271</v>
      </c>
      <c r="W25" s="23">
        <f>+'ENERO-METAS'!W25</f>
        <v>11</v>
      </c>
      <c r="X25" s="19">
        <f t="shared" si="9"/>
        <v>4.526748971193416</v>
      </c>
      <c r="Y25" s="27">
        <v>261</v>
      </c>
      <c r="Z25" s="23">
        <f>+'ENERO-METAS'!Z25</f>
        <v>16</v>
      </c>
      <c r="AA25" s="19">
        <f t="shared" si="8"/>
        <v>6.130268199233717</v>
      </c>
    </row>
    <row r="26" spans="1:27" ht="19.5" customHeight="1">
      <c r="A26" s="20">
        <v>18</v>
      </c>
      <c r="B26" s="21" t="s">
        <v>39</v>
      </c>
      <c r="C26" s="22">
        <v>6297</v>
      </c>
      <c r="D26" s="23">
        <f>+'ENERO-METAS'!D26</f>
        <v>587</v>
      </c>
      <c r="E26" s="24">
        <f t="shared" si="0"/>
        <v>9.321899317135143</v>
      </c>
      <c r="F26" s="23">
        <f>+'ENERO-METAS'!F26</f>
        <v>588</v>
      </c>
      <c r="G26" s="24">
        <f t="shared" si="1"/>
        <v>9.337779895188184</v>
      </c>
      <c r="H26" s="23">
        <f>+'ENERO-METAS'!H26</f>
        <v>354</v>
      </c>
      <c r="I26" s="24">
        <f t="shared" si="2"/>
        <v>5.62172463077656</v>
      </c>
      <c r="J26" s="23">
        <f>+'ENERO-METAS'!J26</f>
        <v>588</v>
      </c>
      <c r="K26" s="25">
        <f t="shared" si="3"/>
        <v>9.337779895188184</v>
      </c>
      <c r="L26" s="23">
        <f>+'ENERO-METAS'!L26</f>
        <v>588</v>
      </c>
      <c r="M26" s="26">
        <f t="shared" si="4"/>
        <v>9.337779895188184</v>
      </c>
      <c r="N26" s="23">
        <f>+'ENERO-METAS'!N26</f>
        <v>615</v>
      </c>
      <c r="O26" s="19">
        <f t="shared" si="5"/>
        <v>9.766555502620296</v>
      </c>
      <c r="P26" s="27">
        <v>6226</v>
      </c>
      <c r="Q26" s="23">
        <f>+'ENERO-METAS'!Q26</f>
        <v>567</v>
      </c>
      <c r="R26" s="24">
        <f t="shared" si="6"/>
        <v>9.106970767748154</v>
      </c>
      <c r="S26" s="23">
        <f>+'ENERO-METAS'!S26</f>
        <v>571</v>
      </c>
      <c r="T26" s="25">
        <f t="shared" si="10"/>
        <v>9.1712174751044</v>
      </c>
      <c r="U26" s="23">
        <f>+'ENERO-METAS'!U26</f>
        <v>642</v>
      </c>
      <c r="V26" s="24">
        <f t="shared" si="7"/>
        <v>10.311596530677802</v>
      </c>
      <c r="W26" s="23">
        <f>+'ENERO-METAS'!W26</f>
        <v>578</v>
      </c>
      <c r="X26" s="19">
        <f t="shared" si="9"/>
        <v>9.283649212977835</v>
      </c>
      <c r="Y26" s="27">
        <v>6116</v>
      </c>
      <c r="Z26" s="23">
        <f>+'ENERO-METAS'!Z26</f>
        <v>713</v>
      </c>
      <c r="AA26" s="19">
        <f t="shared" si="8"/>
        <v>11.657946370176585</v>
      </c>
    </row>
    <row r="27" spans="1:27" ht="19.5" customHeight="1">
      <c r="A27" s="20">
        <v>19</v>
      </c>
      <c r="B27" s="21" t="s">
        <v>40</v>
      </c>
      <c r="C27" s="22">
        <v>13676</v>
      </c>
      <c r="D27" s="23">
        <f>+'ENERO-METAS'!D27</f>
        <v>911</v>
      </c>
      <c r="E27" s="24">
        <f t="shared" si="0"/>
        <v>6.661304474992688</v>
      </c>
      <c r="F27" s="23">
        <f>+'ENERO-METAS'!F27</f>
        <v>911</v>
      </c>
      <c r="G27" s="24">
        <f t="shared" si="1"/>
        <v>6.661304474992688</v>
      </c>
      <c r="H27" s="23">
        <f>+'ENERO-METAS'!H27</f>
        <v>568</v>
      </c>
      <c r="I27" s="24">
        <f t="shared" si="2"/>
        <v>4.15326118748172</v>
      </c>
      <c r="J27" s="23">
        <f>+'ENERO-METAS'!J27</f>
        <v>911</v>
      </c>
      <c r="K27" s="25">
        <f t="shared" si="3"/>
        <v>6.661304474992688</v>
      </c>
      <c r="L27" s="23">
        <f>+'ENERO-METAS'!L27</f>
        <v>911</v>
      </c>
      <c r="M27" s="26">
        <f t="shared" si="4"/>
        <v>6.661304474992688</v>
      </c>
      <c r="N27" s="23">
        <f>+'ENERO-METAS'!N27</f>
        <v>1038</v>
      </c>
      <c r="O27" s="19">
        <f t="shared" si="5"/>
        <v>7.589938578531735</v>
      </c>
      <c r="P27" s="27">
        <v>13513</v>
      </c>
      <c r="Q27" s="23">
        <f>+'ENERO-METAS'!Q27</f>
        <v>978</v>
      </c>
      <c r="R27" s="24">
        <f t="shared" si="6"/>
        <v>7.237475024050914</v>
      </c>
      <c r="S27" s="23">
        <f>+'ENERO-METAS'!S27</f>
        <v>981</v>
      </c>
      <c r="T27" s="25">
        <f t="shared" si="10"/>
        <v>7.259675867682972</v>
      </c>
      <c r="U27" s="23">
        <f>+'ENERO-METAS'!U27</f>
        <v>1188</v>
      </c>
      <c r="V27" s="24">
        <f t="shared" si="7"/>
        <v>8.791534078294974</v>
      </c>
      <c r="W27" s="23">
        <f>+'ENERO-METAS'!W27</f>
        <v>1007</v>
      </c>
      <c r="X27" s="19">
        <f t="shared" si="9"/>
        <v>7.452083179160808</v>
      </c>
      <c r="Y27" s="27">
        <v>13092</v>
      </c>
      <c r="Z27" s="23">
        <f>+'ENERO-METAS'!Z27</f>
        <v>1114</v>
      </c>
      <c r="AA27" s="19">
        <f t="shared" si="8"/>
        <v>8.509013137794073</v>
      </c>
    </row>
    <row r="28" spans="1:27" ht="19.5" customHeight="1">
      <c r="A28" s="20">
        <v>20</v>
      </c>
      <c r="B28" s="21" t="s">
        <v>41</v>
      </c>
      <c r="C28" s="22">
        <v>123</v>
      </c>
      <c r="D28" s="28">
        <f>+'ENERO-METAS'!D28</f>
        <v>2</v>
      </c>
      <c r="E28" s="24">
        <f t="shared" si="0"/>
        <v>1.6260162601626016</v>
      </c>
      <c r="F28" s="28">
        <f>+'ENERO-METAS'!F28</f>
        <v>2</v>
      </c>
      <c r="G28" s="24">
        <f t="shared" si="1"/>
        <v>1.6260162601626016</v>
      </c>
      <c r="H28" s="28">
        <f>+'ENERO-METAS'!H28</f>
        <v>0</v>
      </c>
      <c r="I28" s="24">
        <f t="shared" si="2"/>
        <v>0</v>
      </c>
      <c r="J28" s="28">
        <f>+'ENERO-METAS'!J28</f>
        <v>2</v>
      </c>
      <c r="K28" s="25">
        <f t="shared" si="3"/>
        <v>1.6260162601626016</v>
      </c>
      <c r="L28" s="28">
        <f>+'ENERO-METAS'!L28</f>
        <v>2</v>
      </c>
      <c r="M28" s="26">
        <f t="shared" si="4"/>
        <v>1.6260162601626016</v>
      </c>
      <c r="N28" s="28">
        <f>+'ENERO-METAS'!N28</f>
        <v>1</v>
      </c>
      <c r="O28" s="19">
        <f t="shared" si="5"/>
        <v>0.8130081300813008</v>
      </c>
      <c r="P28" s="27">
        <v>119</v>
      </c>
      <c r="Q28" s="28">
        <f>+'ENERO-METAS'!Q28</f>
        <v>7</v>
      </c>
      <c r="R28" s="24">
        <f t="shared" si="6"/>
        <v>5.882352941176471</v>
      </c>
      <c r="S28" s="28">
        <f>+'ENERO-METAS'!S28</f>
        <v>7</v>
      </c>
      <c r="T28" s="25">
        <f t="shared" si="10"/>
        <v>5.882352941176471</v>
      </c>
      <c r="U28" s="28">
        <f>+'ENERO-METAS'!U28</f>
        <v>8</v>
      </c>
      <c r="V28" s="24">
        <f t="shared" si="7"/>
        <v>6.722689075630252</v>
      </c>
      <c r="W28" s="28">
        <f>+'ENERO-METAS'!W28</f>
        <v>7</v>
      </c>
      <c r="X28" s="29">
        <f t="shared" si="9"/>
        <v>5.882352941176471</v>
      </c>
      <c r="Y28" s="27">
        <v>119</v>
      </c>
      <c r="Z28" s="23">
        <f>+'ENERO-METAS'!Z28</f>
        <v>6</v>
      </c>
      <c r="AA28" s="19">
        <f t="shared" si="8"/>
        <v>5.042016806722689</v>
      </c>
    </row>
    <row r="29" spans="1:27" s="38" customFormat="1" ht="19.5" customHeight="1">
      <c r="A29" s="30"/>
      <c r="B29" s="31" t="s">
        <v>42</v>
      </c>
      <c r="C29" s="32">
        <f>SUM(C9:C28)</f>
        <v>121477</v>
      </c>
      <c r="D29" s="33">
        <f>SUM(D9:D28)</f>
        <v>9501</v>
      </c>
      <c r="E29" s="34">
        <f t="shared" si="0"/>
        <v>7.821233649168155</v>
      </c>
      <c r="F29" s="35">
        <f>SUM(F9:F28)</f>
        <v>9463</v>
      </c>
      <c r="G29" s="34">
        <f t="shared" si="1"/>
        <v>7.789952007375882</v>
      </c>
      <c r="H29" s="35">
        <f>SUM(H9:H28)</f>
        <v>9660</v>
      </c>
      <c r="I29" s="34">
        <f t="shared" si="2"/>
        <v>7.952122624035826</v>
      </c>
      <c r="J29" s="35">
        <f>SUM(J9:J28)</f>
        <v>9452</v>
      </c>
      <c r="K29" s="34">
        <f t="shared" si="3"/>
        <v>7.780896795278118</v>
      </c>
      <c r="L29" s="35">
        <f>SUM(L9:L28)</f>
        <v>9463</v>
      </c>
      <c r="M29" s="34">
        <f t="shared" si="4"/>
        <v>7.789952007375882</v>
      </c>
      <c r="N29" s="35">
        <f>SUM(N9:N28)</f>
        <v>10595</v>
      </c>
      <c r="O29" s="34">
        <f t="shared" si="5"/>
        <v>8.721815652345711</v>
      </c>
      <c r="P29" s="36">
        <f>SUM(P9:P28)</f>
        <v>120626</v>
      </c>
      <c r="Q29" s="33">
        <f>SUM(Q9:Q28)</f>
        <v>9717</v>
      </c>
      <c r="R29" s="34">
        <f t="shared" si="6"/>
        <v>8.055477260292143</v>
      </c>
      <c r="S29" s="33">
        <f>SUM(S9:S28)</f>
        <v>9748</v>
      </c>
      <c r="T29" s="34">
        <f>+S29*100/P29</f>
        <v>8.081176529106495</v>
      </c>
      <c r="U29" s="33">
        <f>SUM(U9:U28)</f>
        <v>11022</v>
      </c>
      <c r="V29" s="34">
        <f t="shared" si="7"/>
        <v>9.13733357650921</v>
      </c>
      <c r="W29" s="33">
        <f>SUM(W9:W28)</f>
        <v>10067</v>
      </c>
      <c r="X29" s="37">
        <f>+W29*100/P29</f>
        <v>8.345630295292889</v>
      </c>
      <c r="Y29" s="36">
        <f>SUM(Y9:Y28)</f>
        <v>118730</v>
      </c>
      <c r="Z29" s="32">
        <f>SUM(Z9:Z28)</f>
        <v>11732</v>
      </c>
      <c r="AA29" s="34">
        <f t="shared" si="8"/>
        <v>9.881243156742189</v>
      </c>
    </row>
    <row r="30" ht="16.5" customHeight="1">
      <c r="A30" s="39" t="s">
        <v>43</v>
      </c>
    </row>
    <row r="31" ht="16.5" customHeight="1">
      <c r="A31" s="39" t="s">
        <v>44</v>
      </c>
    </row>
    <row r="32" spans="1:4" ht="16.5" customHeight="1">
      <c r="A32" s="40"/>
      <c r="D32" s="41"/>
    </row>
    <row r="33" spans="4:10" s="43" customFormat="1" ht="16.5" customHeight="1">
      <c r="D33" s="42"/>
      <c r="J33" s="44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34"/>
  <sheetViews>
    <sheetView showGridLines="0" zoomScalePageLayoutView="0" workbookViewId="0" topLeftCell="A1">
      <pane xSplit="3" ySplit="8" topLeftCell="D9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91" t="s">
        <v>3</v>
      </c>
      <c r="B6" s="92"/>
      <c r="C6" s="97" t="s">
        <v>4</v>
      </c>
      <c r="D6" s="100" t="s">
        <v>5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P6" s="85" t="s">
        <v>6</v>
      </c>
      <c r="Q6" s="79" t="s">
        <v>7</v>
      </c>
      <c r="R6" s="80"/>
      <c r="S6" s="80"/>
      <c r="T6" s="80"/>
      <c r="U6" s="80"/>
      <c r="V6" s="80"/>
      <c r="W6" s="80"/>
      <c r="X6" s="103"/>
      <c r="Y6" s="85" t="s">
        <v>8</v>
      </c>
      <c r="Z6" s="79" t="s">
        <v>9</v>
      </c>
      <c r="AA6" s="103"/>
    </row>
    <row r="7" spans="1:27" ht="21" customHeight="1">
      <c r="A7" s="93"/>
      <c r="B7" s="94"/>
      <c r="C7" s="98"/>
      <c r="D7" s="88" t="s">
        <v>10</v>
      </c>
      <c r="E7" s="90"/>
      <c r="F7" s="88" t="s">
        <v>11</v>
      </c>
      <c r="G7" s="90"/>
      <c r="H7" s="88" t="s">
        <v>12</v>
      </c>
      <c r="I7" s="90"/>
      <c r="J7" s="88" t="s">
        <v>13</v>
      </c>
      <c r="K7" s="90"/>
      <c r="L7" s="88" t="s">
        <v>14</v>
      </c>
      <c r="M7" s="90"/>
      <c r="N7" s="88" t="s">
        <v>15</v>
      </c>
      <c r="O7" s="90"/>
      <c r="P7" s="86"/>
      <c r="Q7" s="88" t="s">
        <v>16</v>
      </c>
      <c r="R7" s="90"/>
      <c r="S7" s="88" t="s">
        <v>17</v>
      </c>
      <c r="T7" s="90"/>
      <c r="U7" s="88" t="s">
        <v>18</v>
      </c>
      <c r="V7" s="90"/>
      <c r="W7" s="88" t="s">
        <v>19</v>
      </c>
      <c r="X7" s="89"/>
      <c r="Y7" s="86"/>
      <c r="Z7" s="88" t="s">
        <v>16</v>
      </c>
      <c r="AA7" s="90"/>
    </row>
    <row r="8" spans="1:27" ht="23.25" customHeight="1">
      <c r="A8" s="95"/>
      <c r="B8" s="96"/>
      <c r="C8" s="99"/>
      <c r="D8" s="7" t="s">
        <v>20</v>
      </c>
      <c r="E8" s="8" t="s">
        <v>21</v>
      </c>
      <c r="F8" s="7" t="s">
        <v>20</v>
      </c>
      <c r="G8" s="8" t="s">
        <v>21</v>
      </c>
      <c r="H8" s="7" t="s">
        <v>20</v>
      </c>
      <c r="I8" s="8" t="s">
        <v>21</v>
      </c>
      <c r="J8" s="7" t="s">
        <v>20</v>
      </c>
      <c r="K8" s="8" t="s">
        <v>21</v>
      </c>
      <c r="L8" s="7" t="s">
        <v>20</v>
      </c>
      <c r="M8" s="8" t="s">
        <v>21</v>
      </c>
      <c r="N8" s="7" t="s">
        <v>20</v>
      </c>
      <c r="O8" s="8" t="s">
        <v>21</v>
      </c>
      <c r="P8" s="87"/>
      <c r="Q8" s="7" t="s">
        <v>20</v>
      </c>
      <c r="R8" s="8" t="s">
        <v>21</v>
      </c>
      <c r="S8" s="7" t="s">
        <v>20</v>
      </c>
      <c r="T8" s="8" t="s">
        <v>21</v>
      </c>
      <c r="U8" s="7" t="s">
        <v>20</v>
      </c>
      <c r="V8" s="8" t="s">
        <v>21</v>
      </c>
      <c r="W8" s="7" t="s">
        <v>20</v>
      </c>
      <c r="X8" s="9" t="s">
        <v>21</v>
      </c>
      <c r="Y8" s="87"/>
      <c r="Z8" s="7" t="s">
        <v>20</v>
      </c>
      <c r="AA8" s="8" t="s">
        <v>21</v>
      </c>
    </row>
    <row r="9" spans="1:27" ht="19.5" customHeight="1">
      <c r="A9" s="10">
        <v>1</v>
      </c>
      <c r="B9" s="11" t="s">
        <v>22</v>
      </c>
      <c r="C9" s="12">
        <v>8848</v>
      </c>
      <c r="D9" s="13">
        <f>+'[2] POS TRAZADORES POR IPS'!$R$14+'[2] POS TRAZADORES POR IPS'!$AW$14+'[2] NO POS POR IPS'!$F$14+'[2] NO POS POR IPS'!$K$14</f>
        <v>771</v>
      </c>
      <c r="E9" s="14">
        <f aca="true" t="shared" si="0" ref="E9:E29">+D9*100/C9</f>
        <v>8.71383363471971</v>
      </c>
      <c r="F9" s="13">
        <f>+'[2] POS TRAZADORES POR IPS'!$BV$14+'[2] NO POS POR IPS'!$F$14+'[2] NO POS POR IPS'!$K$14</f>
        <v>772</v>
      </c>
      <c r="G9" s="14">
        <f aca="true" t="shared" si="1" ref="G9:G29">+F9*100/C9</f>
        <v>8.725135623869802</v>
      </c>
      <c r="H9" s="13">
        <f>+'[2] POS TRAZADORES POR IPS'!$K$14</f>
        <v>844</v>
      </c>
      <c r="I9" s="14">
        <f aca="true" t="shared" si="2" ref="I9:I29">+H9*100/C9</f>
        <v>9.538878842676311</v>
      </c>
      <c r="J9" s="13">
        <f>+'[2] POS TRAZADORES POR IPS'!$BV$14+'[2] POS  OTRAS POR IPS'!$AA$14+'[2] NO POS POR IPS'!$K$14+'[2] NO POS POR IPS'!$CQ$14</f>
        <v>772</v>
      </c>
      <c r="K9" s="15">
        <f aca="true" t="shared" si="3" ref="K9:K29">+J9*100/C9</f>
        <v>8.725135623869802</v>
      </c>
      <c r="L9" s="13">
        <f>+'[2] POS TRAZADORES POR IPS'!$BV$14+'[2] NO POS POR IPS'!$F$14+'[2] NO POS POR IPS'!$K$14</f>
        <v>772</v>
      </c>
      <c r="M9" s="16">
        <f aca="true" t="shared" si="4" ref="M9:M29">+L9*100/C9</f>
        <v>8.725135623869802</v>
      </c>
      <c r="N9" s="13">
        <f>+'[2] POS TRAZADORES POR IPS'!$CA$14+'[2] POS TRAZADORES POR IPS'!$CC$14+'[2] POS TRAZADORES POR IPS'!$CE$14+'[2] POS TRAZADORES POR IPS'!$CH$14+'[2] POS TRAZADORES POR IPS'!$CK$14+'[2] POS TRAZADORES POR IPS'!$CN$14+'[2] NO POS POR IPS'!$GP$14+'[2] NO POS POR IPS'!$GS$14+'[2] NO POS POR IPS'!$GV$14+'[2] NO POS POR IPS'!$GY$14</f>
        <v>809</v>
      </c>
      <c r="O9" s="17">
        <f aca="true" t="shared" si="5" ref="O9:O29">+N9*100/C9</f>
        <v>9.143309222423147</v>
      </c>
      <c r="P9" s="18">
        <v>9083</v>
      </c>
      <c r="Q9" s="13">
        <f>+'[2] POS TRAZADORES POR IPS'!$CY$14+'[2] NO POS POR IPS'!$DA$14</f>
        <v>761</v>
      </c>
      <c r="R9" s="14">
        <f aca="true" t="shared" si="6" ref="R9:R29">+Q9*100/P9</f>
        <v>8.378289111527028</v>
      </c>
      <c r="S9" s="13">
        <f>+'[2] POS TRAZADORES POR IPS'!$CU$14+'[2] NO POS POR IPS'!$GE$14</f>
        <v>761</v>
      </c>
      <c r="T9" s="15">
        <f>+S9*100/P9</f>
        <v>8.378289111527028</v>
      </c>
      <c r="U9" s="13">
        <f>+'[2] POS TRAZADORES POR IPS'!$DP$14+'[2] NO POS POR IPS'!$DR$14</f>
        <v>805</v>
      </c>
      <c r="V9" s="14">
        <f aca="true" t="shared" si="7" ref="V9:V29">+U9*100/P9</f>
        <v>8.862710558185622</v>
      </c>
      <c r="W9" s="13">
        <f>+'[2] POS TRAZADORES POR IPS'!$EH$14+'[2] NO POS POR IPS'!$CH$14</f>
        <v>804</v>
      </c>
      <c r="X9" s="19">
        <f>+W9*100/P9</f>
        <v>8.851700979852472</v>
      </c>
      <c r="Y9" s="18">
        <v>7300</v>
      </c>
      <c r="Z9" s="13">
        <f>+'[2] POS TRAZADORES POR IPS'!$DC$14+'[2] NO POS POR IPS'!$DE$14</f>
        <v>879</v>
      </c>
      <c r="AA9" s="17">
        <f aca="true" t="shared" si="8" ref="AA9:AA29">+Z9*100/Y9</f>
        <v>12.04109589041096</v>
      </c>
    </row>
    <row r="10" spans="1:27" ht="19.5" customHeight="1">
      <c r="A10" s="20">
        <v>2</v>
      </c>
      <c r="B10" s="21" t="s">
        <v>23</v>
      </c>
      <c r="C10" s="22">
        <v>7866</v>
      </c>
      <c r="D10" s="23">
        <f>+'[2] POS TRAZADORES POR IPS'!$R$27+'[2] POS TRAZADORES POR IPS'!$AW$27+'[2] NO POS POR IPS'!$F$27+'[2] NO POS POR IPS'!$K$27</f>
        <v>612</v>
      </c>
      <c r="E10" s="24">
        <f t="shared" si="0"/>
        <v>7.780320366132723</v>
      </c>
      <c r="F10" s="23">
        <f>+'[2] POS TRAZADORES POR IPS'!$BV$27+'[2] NO POS POR IPS'!$F$27+'[2] NO POS POR IPS'!$K$27</f>
        <v>608</v>
      </c>
      <c r="G10" s="24">
        <f t="shared" si="1"/>
        <v>7.729468599033816</v>
      </c>
      <c r="H10" s="23">
        <f>+'[2] POS TRAZADORES POR IPS'!$K$27</f>
        <v>885</v>
      </c>
      <c r="I10" s="24">
        <f t="shared" si="2"/>
        <v>11.250953470633105</v>
      </c>
      <c r="J10" s="23">
        <f>+'[2] POS TRAZADORES POR IPS'!$BV$27+'[2] POS  OTRAS POR IPS'!$AA$27+'[2] NO POS POR IPS'!$K$27+'[2] NO POS POR IPS'!$CQ$27</f>
        <v>605</v>
      </c>
      <c r="K10" s="25">
        <f t="shared" si="3"/>
        <v>7.691329773709636</v>
      </c>
      <c r="L10" s="23">
        <f>+'[2] POS TRAZADORES POR IPS'!$BV$27+'[2] NO POS POR IPS'!$F$27+'[2] NO POS POR IPS'!$K$27</f>
        <v>608</v>
      </c>
      <c r="M10" s="26">
        <f t="shared" si="4"/>
        <v>7.729468599033816</v>
      </c>
      <c r="N10" s="23">
        <f>+'[2] POS TRAZADORES POR IPS'!$CA$27+'[2] POS TRAZADORES POR IPS'!$CC$27+'[2] POS TRAZADORES POR IPS'!$CE$27+'[2] POS TRAZADORES POR IPS'!$CH$27+'[2] POS TRAZADORES POR IPS'!$CK$27+'[2] POS TRAZADORES POR IPS'!$CN$27+'[2] NO POS POR IPS'!$GP$27+'[2] NO POS POR IPS'!$GS$27+'[2] NO POS POR IPS'!$GV$27+'[2] NO POS POR IPS'!$GY$27</f>
        <v>783</v>
      </c>
      <c r="O10" s="19">
        <f t="shared" si="5"/>
        <v>9.954233409610984</v>
      </c>
      <c r="P10" s="27">
        <v>7547</v>
      </c>
      <c r="Q10" s="23">
        <f>+'[2] POS TRAZADORES POR IPS'!$CY$27+'[2] NO POS POR IPS'!$DA$27</f>
        <v>597</v>
      </c>
      <c r="R10" s="24">
        <f t="shared" si="6"/>
        <v>7.910427984629655</v>
      </c>
      <c r="S10" s="23">
        <f>+'[2] POS TRAZADORES POR IPS'!$CU$27+'[2] NO POS POR IPS'!$GE$27</f>
        <v>591</v>
      </c>
      <c r="T10" s="25">
        <f>+S10*100/P10</f>
        <v>7.830926195839407</v>
      </c>
      <c r="U10" s="23">
        <f>+'[2] POS TRAZADORES POR IPS'!$DP$27+'[2] NO POS POR IPS'!$DR$27</f>
        <v>606</v>
      </c>
      <c r="V10" s="24">
        <f t="shared" si="7"/>
        <v>8.029680667815025</v>
      </c>
      <c r="W10" s="23">
        <f>+'[2] POS TRAZADORES POR IPS'!$EH$27+'[2] NO POS POR IPS'!$CH$27</f>
        <v>635</v>
      </c>
      <c r="X10" s="19">
        <f aca="true" t="shared" si="9" ref="X10:X28">+W10*100/P10</f>
        <v>8.413939313634557</v>
      </c>
      <c r="Y10" s="27">
        <v>6900</v>
      </c>
      <c r="Z10" s="23">
        <f>+'[2] POS TRAZADORES POR IPS'!$DC$27+'[2] NO POS POR IPS'!$DE$27</f>
        <v>658</v>
      </c>
      <c r="AA10" s="19">
        <f t="shared" si="8"/>
        <v>9.53623188405797</v>
      </c>
    </row>
    <row r="11" spans="1:27" ht="19.5" customHeight="1">
      <c r="A11" s="20">
        <v>3</v>
      </c>
      <c r="B11" s="21" t="s">
        <v>24</v>
      </c>
      <c r="C11" s="22">
        <v>1407</v>
      </c>
      <c r="D11" s="23">
        <f>+'[2] POS TRAZADORES POR IPS'!$R$40+'[2] POS TRAZADORES POR IPS'!$AW$40</f>
        <v>100</v>
      </c>
      <c r="E11" s="24">
        <f t="shared" si="0"/>
        <v>7.107320540156361</v>
      </c>
      <c r="F11" s="23">
        <f>+'[2] POS TRAZADORES POR IPS'!$BV$40</f>
        <v>100</v>
      </c>
      <c r="G11" s="24">
        <f t="shared" si="1"/>
        <v>7.107320540156361</v>
      </c>
      <c r="H11" s="23">
        <f>+'[2] POS TRAZADORES POR IPS'!$K$40</f>
        <v>3</v>
      </c>
      <c r="I11" s="24">
        <f t="shared" si="2"/>
        <v>0.21321961620469082</v>
      </c>
      <c r="J11" s="23">
        <f>+'[2] POS TRAZADORES POR IPS'!$BV$40+'[2] POS  OTRAS POR IPS'!$AA$40+'[2] NO POS POR IPS'!$CQ$40</f>
        <v>100</v>
      </c>
      <c r="K11" s="25">
        <f t="shared" si="3"/>
        <v>7.107320540156361</v>
      </c>
      <c r="L11" s="23">
        <f>+'[2] POS TRAZADORES POR IPS'!$BV$40</f>
        <v>100</v>
      </c>
      <c r="M11" s="26">
        <f t="shared" si="4"/>
        <v>7.107320540156361</v>
      </c>
      <c r="N11" s="23">
        <f>+'[2] POS TRAZADORES POR IPS'!$CA$40+'[2] POS TRAZADORES POR IPS'!$CC$40+'[2] POS TRAZADORES POR IPS'!$CE$40+'[2] POS TRAZADORES POR IPS'!$CH$40+'[2] POS TRAZADORES POR IPS'!$CK$40+'[2] POS TRAZADORES POR IPS'!$CN$40+'[2] NO POS POR IPS'!$GP$40+'[2] NO POS POR IPS'!$GS$40+'[2] NO POS POR IPS'!$GV$40+'[2] NO POS POR IPS'!$GY$40</f>
        <v>99</v>
      </c>
      <c r="O11" s="19">
        <f t="shared" si="5"/>
        <v>7.036247334754798</v>
      </c>
      <c r="P11" s="27">
        <v>1331</v>
      </c>
      <c r="Q11" s="23">
        <f>+'[2] POS TRAZADORES POR IPS'!$CY$40</f>
        <v>108</v>
      </c>
      <c r="R11" s="24">
        <f t="shared" si="6"/>
        <v>8.11419984973704</v>
      </c>
      <c r="S11" s="23">
        <f>+'[2] POS TRAZADORES POR IPS'!$CU$40</f>
        <v>109</v>
      </c>
      <c r="T11" s="25">
        <f aca="true" t="shared" si="10" ref="T11:T28">+S11*100/P11</f>
        <v>8.189331329827198</v>
      </c>
      <c r="U11" s="23">
        <f>+'[2] POS TRAZADORES POR IPS'!$DP$40</f>
        <v>116</v>
      </c>
      <c r="V11" s="24">
        <f t="shared" si="7"/>
        <v>8.715251690458302</v>
      </c>
      <c r="W11" s="23">
        <f>+'[2] POS TRAZADORES POR IPS'!$EH$40</f>
        <v>109</v>
      </c>
      <c r="X11" s="19">
        <f t="shared" si="9"/>
        <v>8.189331329827198</v>
      </c>
      <c r="Y11" s="27">
        <v>1700</v>
      </c>
      <c r="Z11" s="23">
        <f>+'[2] POS TRAZADORES POR IPS'!$DC$40</f>
        <v>141</v>
      </c>
      <c r="AA11" s="19">
        <f t="shared" si="8"/>
        <v>8.294117647058824</v>
      </c>
    </row>
    <row r="12" spans="1:27" ht="19.5" customHeight="1">
      <c r="A12" s="20">
        <v>4</v>
      </c>
      <c r="B12" s="21" t="s">
        <v>25</v>
      </c>
      <c r="C12" s="22">
        <v>6302</v>
      </c>
      <c r="D12" s="23">
        <f>+'[2] POS TRAZADORES POR IPS'!$R$53+'[2] POS TRAZADORES POR IPS'!$AW$53+'[2] NO POS POR IPS'!$F$53</f>
        <v>430</v>
      </c>
      <c r="E12" s="24">
        <f t="shared" si="0"/>
        <v>6.823230720406221</v>
      </c>
      <c r="F12" s="23">
        <f>+'[2] POS TRAZADORES POR IPS'!$BV$53+'[2] NO POS POR IPS'!$F$53+'[2] NO POS POR IPS'!$K$53</f>
        <v>429</v>
      </c>
      <c r="G12" s="24">
        <f t="shared" si="1"/>
        <v>6.807362741986671</v>
      </c>
      <c r="H12" s="23">
        <f>+'[2] POS TRAZADORES POR IPS'!$K$53</f>
        <v>843</v>
      </c>
      <c r="I12" s="24">
        <f t="shared" si="2"/>
        <v>13.376705807680102</v>
      </c>
      <c r="J12" s="23">
        <f>+'[2] POS TRAZADORES POR IPS'!$BV$53+'[2] POS  OTRAS POR IPS'!$AA$53+'[2] NO POS POR IPS'!$K$53+'[2] NO POS POR IPS'!$CQ$53</f>
        <v>428</v>
      </c>
      <c r="K12" s="25">
        <f t="shared" si="3"/>
        <v>6.791494763567122</v>
      </c>
      <c r="L12" s="23">
        <f>+'[2] POS TRAZADORES POR IPS'!$BV$53+'[2] NO POS POR IPS'!$F$53+'[2] NO POS POR IPS'!$K$53</f>
        <v>429</v>
      </c>
      <c r="M12" s="26">
        <f t="shared" si="4"/>
        <v>6.807362741986671</v>
      </c>
      <c r="N12" s="23">
        <f>+'[2] POS TRAZADORES POR IPS'!$CA$53+'[2] POS TRAZADORES POR IPS'!$CC$53+'[2] POS TRAZADORES POR IPS'!$CE$53+'[2] POS TRAZADORES POR IPS'!$CH$53+'[2] POS TRAZADORES POR IPS'!$CK$53+'[2] POS TRAZADORES POR IPS'!$CN$53+'[2] NO POS POR IPS'!$GP$53+'[2] NO POS POR IPS'!$GS$53+'[2] NO POS POR IPS'!$GV$53+'[2] NO POS POR IPS'!$GY$53</f>
        <v>461</v>
      </c>
      <c r="O12" s="19">
        <f t="shared" si="5"/>
        <v>7.31513805141225</v>
      </c>
      <c r="P12" s="27">
        <v>6076</v>
      </c>
      <c r="Q12" s="23">
        <f>+'[2] POS TRAZADORES POR IPS'!$CY$53+'[2] NO POS POR IPS'!$DA$53</f>
        <v>477</v>
      </c>
      <c r="R12" s="24">
        <f t="shared" si="6"/>
        <v>7.850559578670178</v>
      </c>
      <c r="S12" s="23">
        <f>+'[2] POS TRAZADORES POR IPS'!$CU$53+'[2] NO POS POR IPS'!$GE$53</f>
        <v>476</v>
      </c>
      <c r="T12" s="25">
        <f t="shared" si="10"/>
        <v>7.8341013824884795</v>
      </c>
      <c r="U12" s="23">
        <f>+'[2] POS TRAZADORES POR IPS'!$DP$53+'[2] NO POS POR IPS'!$DR$53</f>
        <v>491</v>
      </c>
      <c r="V12" s="24">
        <f t="shared" si="7"/>
        <v>8.080974325213957</v>
      </c>
      <c r="W12" s="23">
        <f>+'[2] POS TRAZADORES POR IPS'!$EH$53+'[2] NO POS POR IPS'!$CH$53</f>
        <v>483</v>
      </c>
      <c r="X12" s="19">
        <f t="shared" si="9"/>
        <v>7.949308755760368</v>
      </c>
      <c r="Y12" s="27">
        <v>5800</v>
      </c>
      <c r="Z12" s="23">
        <f>+'[2] POS TRAZADORES POR IPS'!$DC$53+'[2] NO POS POR IPS'!$DD$53</f>
        <v>536</v>
      </c>
      <c r="AA12" s="19">
        <f t="shared" si="8"/>
        <v>9.241379310344827</v>
      </c>
    </row>
    <row r="13" spans="1:27" ht="19.5" customHeight="1">
      <c r="A13" s="20">
        <v>5</v>
      </c>
      <c r="B13" s="21" t="s">
        <v>26</v>
      </c>
      <c r="C13" s="22">
        <v>6169</v>
      </c>
      <c r="D13" s="23">
        <f>+'[2] POS TRAZADORES POR IPS'!$R$66+'[2] POS TRAZADORES POR IPS'!$AW$66</f>
        <v>504</v>
      </c>
      <c r="E13" s="24">
        <f t="shared" si="0"/>
        <v>8.169881666396499</v>
      </c>
      <c r="F13" s="23">
        <f>+'[2] POS TRAZADORES POR IPS'!$BV$66</f>
        <v>506</v>
      </c>
      <c r="G13" s="24">
        <f t="shared" si="1"/>
        <v>8.202301831739343</v>
      </c>
      <c r="H13" s="23">
        <f>+'[2] POS TRAZADORES POR IPS'!$K$66</f>
        <v>24</v>
      </c>
      <c r="I13" s="24">
        <f t="shared" si="2"/>
        <v>0.389041984114119</v>
      </c>
      <c r="J13" s="23">
        <f>+'[2] POS TRAZADORES POR IPS'!$BV$66+'[2] POS  OTRAS POR IPS'!$AA$66+'[2] NO POS POR IPS'!$K$66+'[2] NO POS POR IPS'!$CQ$66</f>
        <v>506</v>
      </c>
      <c r="K13" s="25">
        <f t="shared" si="3"/>
        <v>8.202301831739343</v>
      </c>
      <c r="L13" s="23">
        <f>+'[2] POS TRAZADORES POR IPS'!$BV$66</f>
        <v>506</v>
      </c>
      <c r="M13" s="26">
        <f t="shared" si="4"/>
        <v>8.202301831739343</v>
      </c>
      <c r="N13" s="23">
        <f>+'[2] POS TRAZADORES POR IPS'!$CA$66+'[2] POS TRAZADORES POR IPS'!$CC$66+'[2] POS TRAZADORES POR IPS'!$CE$66+'[2] POS TRAZADORES POR IPS'!$CH$66+'[2] POS TRAZADORES POR IPS'!$CK$66+'[2] POS TRAZADORES POR IPS'!$CN$66+'[2] NO POS POR IPS'!$GP$66+'[2] NO POS POR IPS'!$GS$66+'[2] NO POS POR IPS'!$GV$66+'[2] NO POS POR IPS'!$GY$66</f>
        <v>595</v>
      </c>
      <c r="O13" s="19">
        <f t="shared" si="5"/>
        <v>9.644999189495866</v>
      </c>
      <c r="P13" s="27">
        <v>6402</v>
      </c>
      <c r="Q13" s="23">
        <f>+'[2] POS TRAZADORES POR IPS'!$CY$66</f>
        <v>549</v>
      </c>
      <c r="R13" s="24">
        <f t="shared" si="6"/>
        <v>8.575445173383319</v>
      </c>
      <c r="S13" s="23">
        <f>+'[2] POS TRAZADORES POR IPS'!$CU$66</f>
        <v>548</v>
      </c>
      <c r="T13" s="25">
        <f t="shared" si="10"/>
        <v>8.559825054670416</v>
      </c>
      <c r="U13" s="23">
        <f>+'[2] POS TRAZADORES POR IPS'!$DP$66</f>
        <v>608</v>
      </c>
      <c r="V13" s="24">
        <f t="shared" si="7"/>
        <v>9.497032177444549</v>
      </c>
      <c r="W13" s="23">
        <f>+'[2] POS TRAZADORES POR IPS'!$EH$66</f>
        <v>561</v>
      </c>
      <c r="X13" s="19">
        <f t="shared" si="9"/>
        <v>8.762886597938145</v>
      </c>
      <c r="Y13" s="27">
        <v>6400</v>
      </c>
      <c r="Z13" s="23">
        <f>+'[2] POS TRAZADORES POR IPS'!$DC$66</f>
        <v>608</v>
      </c>
      <c r="AA13" s="19">
        <f t="shared" si="8"/>
        <v>9.5</v>
      </c>
    </row>
    <row r="14" spans="1:27" ht="19.5" customHeight="1">
      <c r="A14" s="20">
        <v>6</v>
      </c>
      <c r="B14" s="21" t="s">
        <v>27</v>
      </c>
      <c r="C14" s="22">
        <v>3573</v>
      </c>
      <c r="D14" s="23">
        <f>+'[2] POS TRAZADORES POR IPS'!$R$79+'[2] POS TRAZADORES POR IPS'!$AW$79</f>
        <v>276</v>
      </c>
      <c r="E14" s="24">
        <f t="shared" si="0"/>
        <v>7.724601175482787</v>
      </c>
      <c r="F14" s="23">
        <f>+'[2] POS TRAZADORES POR IPS'!$BV$79</f>
        <v>276</v>
      </c>
      <c r="G14" s="24">
        <f t="shared" si="1"/>
        <v>7.724601175482787</v>
      </c>
      <c r="H14" s="23">
        <f>+'[2] POS TRAZADORES POR IPS'!$K$79</f>
        <v>302</v>
      </c>
      <c r="I14" s="24">
        <f t="shared" si="2"/>
        <v>8.452280996361601</v>
      </c>
      <c r="J14" s="23">
        <f>+'[2] POS TRAZADORES POR IPS'!$BV$79+'[2] POS  OTRAS POR IPS'!$AA$79+'[2] NO POS POR IPS'!$CQ$79</f>
        <v>276</v>
      </c>
      <c r="K14" s="25">
        <f t="shared" si="3"/>
        <v>7.724601175482787</v>
      </c>
      <c r="L14" s="23">
        <f>+'[2] POS TRAZADORES POR IPS'!$BV$79</f>
        <v>276</v>
      </c>
      <c r="M14" s="26">
        <f t="shared" si="4"/>
        <v>7.724601175482787</v>
      </c>
      <c r="N14" s="23">
        <f>+'[2] POS TRAZADORES POR IPS'!$CA$79+'[2] POS TRAZADORES POR IPS'!$CC$79+'[2] POS TRAZADORES POR IPS'!$CE$79+'[2] POS TRAZADORES POR IPS'!$CH$79+'[2] POS TRAZADORES POR IPS'!$CK$79+'[2] POS TRAZADORES POR IPS'!$CN$79+'[2] NO POS POR IPS'!$GP$79+'[2] NO POS POR IPS'!$GS$79+'[2] NO POS POR IPS'!$GV$79+'[2] NO POS POR IPS'!$GY$79</f>
        <v>290</v>
      </c>
      <c r="O14" s="19">
        <f t="shared" si="5"/>
        <v>8.11642877134061</v>
      </c>
      <c r="P14" s="27">
        <v>3450</v>
      </c>
      <c r="Q14" s="23">
        <f>+'[2] POS TRAZADORES POR IPS'!$CY$79</f>
        <v>295</v>
      </c>
      <c r="R14" s="24">
        <f t="shared" si="6"/>
        <v>8.55072463768116</v>
      </c>
      <c r="S14" s="23">
        <f>+'[2] POS TRAZADORES POR IPS'!$CU$79</f>
        <v>298</v>
      </c>
      <c r="T14" s="25">
        <f t="shared" si="10"/>
        <v>8.63768115942029</v>
      </c>
      <c r="U14" s="23">
        <f>+'[2] POS TRAZADORES POR IPS'!$DP$79</f>
        <v>339</v>
      </c>
      <c r="V14" s="24">
        <f t="shared" si="7"/>
        <v>9.826086956521738</v>
      </c>
      <c r="W14" s="23">
        <f>+'[2] POS TRAZADORES POR IPS'!$EH$79</f>
        <v>309</v>
      </c>
      <c r="X14" s="19">
        <f t="shared" si="9"/>
        <v>8.956521739130435</v>
      </c>
      <c r="Y14" s="27">
        <v>3500</v>
      </c>
      <c r="Z14" s="23">
        <f>+'[2] POS TRAZADORES POR IPS'!$DC$79</f>
        <v>401</v>
      </c>
      <c r="AA14" s="19">
        <f t="shared" si="8"/>
        <v>11.457142857142857</v>
      </c>
    </row>
    <row r="15" spans="1:27" ht="19.5" customHeight="1">
      <c r="A15" s="20">
        <v>7</v>
      </c>
      <c r="B15" s="21" t="s">
        <v>28</v>
      </c>
      <c r="C15" s="22">
        <v>9322</v>
      </c>
      <c r="D15" s="23">
        <f>+'[2] POS TRAZADORES POR IPS'!$R$92+'[2] POS TRAZADORES POR IPS'!$AW$92</f>
        <v>931</v>
      </c>
      <c r="E15" s="24">
        <f t="shared" si="0"/>
        <v>9.987127225917185</v>
      </c>
      <c r="F15" s="23">
        <f>+'[2] POS TRAZADORES POR IPS'!$BV$92</f>
        <v>931</v>
      </c>
      <c r="G15" s="24">
        <f t="shared" si="1"/>
        <v>9.987127225917185</v>
      </c>
      <c r="H15" s="23">
        <f>+'[2] POS TRAZADORES POR IPS'!$K$92</f>
        <v>152</v>
      </c>
      <c r="I15" s="24">
        <f t="shared" si="2"/>
        <v>1.630551383823214</v>
      </c>
      <c r="J15" s="23">
        <f>+'[2] POS TRAZADORES POR IPS'!$BV$92+'[2] POS  OTRAS POR IPS'!$AA$92+'[2] NO POS POR IPS'!$CQ$92</f>
        <v>931</v>
      </c>
      <c r="K15" s="25">
        <f t="shared" si="3"/>
        <v>9.987127225917185</v>
      </c>
      <c r="L15" s="23">
        <f>+'[2] POS TRAZADORES POR IPS'!$BV$92</f>
        <v>931</v>
      </c>
      <c r="M15" s="26">
        <f t="shared" si="4"/>
        <v>9.987127225917185</v>
      </c>
      <c r="N15" s="23">
        <f>+'[2] POS TRAZADORES POR IPS'!$CA$92+'[2] POS TRAZADORES POR IPS'!$CC$92+'[2] POS TRAZADORES POR IPS'!$CE$92+'[2] POS TRAZADORES POR IPS'!$CH$92+'[2] POS TRAZADORES POR IPS'!$CK$92+'[2] POS TRAZADORES POR IPS'!$CN$92+'[2] NO POS POR IPS'!$GP$92+'[2] NO POS POR IPS'!$GS$92+'[2] NO POS POR IPS'!$GV$92+'[2] NO POS POR IPS'!$GY$92</f>
        <v>967</v>
      </c>
      <c r="O15" s="19">
        <f t="shared" si="5"/>
        <v>10.37331044840163</v>
      </c>
      <c r="P15" s="27">
        <v>10207</v>
      </c>
      <c r="Q15" s="23">
        <f>+'[2] POS TRAZADORES POR IPS'!$CY$92</f>
        <v>897</v>
      </c>
      <c r="R15" s="24">
        <f t="shared" si="6"/>
        <v>8.788086607230332</v>
      </c>
      <c r="S15" s="23">
        <f>+'[2] POS TRAZADORES POR IPS'!$CU$92</f>
        <v>898</v>
      </c>
      <c r="T15" s="25">
        <f t="shared" si="10"/>
        <v>8.797883805231704</v>
      </c>
      <c r="U15" s="23">
        <f>+'[2] POS TRAZADORES POR IPS'!$DP$92</f>
        <v>1016</v>
      </c>
      <c r="V15" s="24">
        <f t="shared" si="7"/>
        <v>9.953953169393554</v>
      </c>
      <c r="W15" s="23">
        <f>+'[2] POS TRAZADORES POR IPS'!$EH$92</f>
        <v>919</v>
      </c>
      <c r="X15" s="19">
        <f t="shared" si="9"/>
        <v>9.003624963260508</v>
      </c>
      <c r="Y15" s="27">
        <v>8100</v>
      </c>
      <c r="Z15" s="23">
        <f>+'[2] POS TRAZADORES POR IPS'!$DC$92</f>
        <v>1042</v>
      </c>
      <c r="AA15" s="19">
        <f t="shared" si="8"/>
        <v>12.864197530864198</v>
      </c>
    </row>
    <row r="16" spans="1:27" ht="19.5" customHeight="1">
      <c r="A16" s="20">
        <v>8</v>
      </c>
      <c r="B16" s="21" t="s">
        <v>29</v>
      </c>
      <c r="C16" s="22">
        <v>14825</v>
      </c>
      <c r="D16" s="23">
        <f>+'[2] POS TRAZADORES POR IPS'!$R$105+'[2] POS TRAZADORES POR IPS'!$AW$105+'[2] NO POS POR IPS'!$F$105+'[2] NO POS POR IPS'!$K$105</f>
        <v>1091</v>
      </c>
      <c r="E16" s="24">
        <f t="shared" si="0"/>
        <v>7.359190556492411</v>
      </c>
      <c r="F16" s="23">
        <f>+'[2] POS TRAZADORES POR IPS'!$BV$105+'[2] NO POS POR IPS'!$F$105+'[2] NO POS POR IPS'!$K$105</f>
        <v>1091</v>
      </c>
      <c r="G16" s="24">
        <f t="shared" si="1"/>
        <v>7.359190556492411</v>
      </c>
      <c r="H16" s="23">
        <f>+'[2] POS TRAZADORES POR IPS'!$K$105</f>
        <v>994</v>
      </c>
      <c r="I16" s="24">
        <f t="shared" si="2"/>
        <v>6.704890387858347</v>
      </c>
      <c r="J16" s="23">
        <f>+'[2] POS TRAZADORES POR IPS'!$BV$105+'[2] POS  OTRAS POR IPS'!$AA$105+'[2] NO POS POR IPS'!$K$105+'[2] NO POS POR IPS'!$CQ$105</f>
        <v>1091</v>
      </c>
      <c r="K16" s="25">
        <f t="shared" si="3"/>
        <v>7.359190556492411</v>
      </c>
      <c r="L16" s="23">
        <f>+'[2] POS TRAZADORES POR IPS'!$BV$105+'[2] NO POS POR IPS'!$F$105+'[2] NO POS POR IPS'!$K$105</f>
        <v>1091</v>
      </c>
      <c r="M16" s="26">
        <f t="shared" si="4"/>
        <v>7.359190556492411</v>
      </c>
      <c r="N16" s="23">
        <f>+'[2] POS TRAZADORES POR IPS'!$CA$105+'[2] POS TRAZADORES POR IPS'!$CC$105+'[2] POS TRAZADORES POR IPS'!$CE$105+'[2] POS TRAZADORES POR IPS'!$CH$105+'[2] POS TRAZADORES POR IPS'!$CK$105+'[2] POS TRAZADORES POR IPS'!$CN$105+'[2] NO POS POR IPS'!$GP$105+'[2] NO POS POR IPS'!$GS$105+'[2] NO POS POR IPS'!$GV$105+'[2] NO POS POR IPS'!$GY$105</f>
        <v>1222</v>
      </c>
      <c r="O16" s="19">
        <f t="shared" si="5"/>
        <v>8.24283305227656</v>
      </c>
      <c r="P16" s="27">
        <v>14500</v>
      </c>
      <c r="Q16" s="23">
        <f>+'[2] POS TRAZADORES POR IPS'!$CY$105+'[2] NO POS POR IPS'!$DA$105</f>
        <v>1129</v>
      </c>
      <c r="R16" s="24">
        <f t="shared" si="6"/>
        <v>7.786206896551724</v>
      </c>
      <c r="S16" s="23">
        <f>+'[2] POS TRAZADORES POR IPS'!$CU$105+'[2] NO POS POR IPS'!$GE$105</f>
        <v>1134</v>
      </c>
      <c r="T16" s="25">
        <f t="shared" si="10"/>
        <v>7.820689655172414</v>
      </c>
      <c r="U16" s="23">
        <f>+'[2] POS TRAZADORES POR IPS'!$DP$105+'[2] NO POS POR IPS'!$DR$105</f>
        <v>1356</v>
      </c>
      <c r="V16" s="24">
        <f t="shared" si="7"/>
        <v>9.351724137931035</v>
      </c>
      <c r="W16" s="23">
        <f>+'[2] POS TRAZADORES POR IPS'!$EH$105+'[2] NO POS POR IPS'!$CH$105</f>
        <v>1158</v>
      </c>
      <c r="X16" s="19">
        <f t="shared" si="9"/>
        <v>7.9862068965517246</v>
      </c>
      <c r="Y16" s="27">
        <v>14116</v>
      </c>
      <c r="Z16" s="23">
        <f>+'[2] POS TRAZADORES POR IPS'!$DC$105+'[2] NO POS POR IPS'!$DE$105</f>
        <v>1429</v>
      </c>
      <c r="AA16" s="19">
        <f t="shared" si="8"/>
        <v>10.123264380844432</v>
      </c>
    </row>
    <row r="17" spans="1:27" ht="19.5" customHeight="1">
      <c r="A17" s="20">
        <v>9</v>
      </c>
      <c r="B17" s="21" t="s">
        <v>30</v>
      </c>
      <c r="C17" s="22">
        <v>5469</v>
      </c>
      <c r="D17" s="45">
        <f>+'[2] POS TRAZADORES POR IPS'!$R$118+'[2] POS TRAZADORES POR IPS'!$AW$118+'[2] NO POS POR IPS'!$F$118+'[2] NO POS POR IPS'!$K$118</f>
        <v>409</v>
      </c>
      <c r="E17" s="46">
        <f t="shared" si="0"/>
        <v>7.478515267873469</v>
      </c>
      <c r="F17" s="45">
        <f>+'[2] POS TRAZADORES POR IPS'!$BV$118+'[2] NO POS POR IPS'!$F$118+'[2] NO POS POR IPS'!$K$118</f>
        <v>410</v>
      </c>
      <c r="G17" s="46">
        <f t="shared" si="1"/>
        <v>7.4968001462790275</v>
      </c>
      <c r="H17" s="45">
        <f>+'[2] POS TRAZADORES POR IPS'!$K$118</f>
        <v>94</v>
      </c>
      <c r="I17" s="46">
        <f t="shared" si="2"/>
        <v>1.7187785701225087</v>
      </c>
      <c r="J17" s="45">
        <f>+'[2] POS TRAZADORES POR IPS'!$BV$118+'[2] POS  OTRAS POR IPS'!$AA$118+'[2] NO POS POR IPS'!$K$118+'[2] NO POS POR IPS'!$CQ$118</f>
        <v>410</v>
      </c>
      <c r="K17" s="47">
        <f t="shared" si="3"/>
        <v>7.4968001462790275</v>
      </c>
      <c r="L17" s="45">
        <f>+'[2] POS TRAZADORES POR IPS'!$BV$118+'[2] NO POS POR IPS'!$F$118+'[2] NO POS POR IPS'!$K$118</f>
        <v>410</v>
      </c>
      <c r="M17" s="48">
        <f t="shared" si="4"/>
        <v>7.4968001462790275</v>
      </c>
      <c r="N17" s="23">
        <f>+'[2] POS TRAZADORES POR IPS'!$CA$118+'[2] POS TRAZADORES POR IPS'!$CC$118+'[2] POS TRAZADORES POR IPS'!$CE$118+'[2] POS TRAZADORES POR IPS'!$CH$118+'[2] POS TRAZADORES POR IPS'!$CK$118+'[2] POS TRAZADORES POR IPS'!$CN$118+'[2] NO POS POR IPS'!$GP$118+'[2] NO POS POR IPS'!$GS$118+'[2] NO POS POR IPS'!$GV$118+'[2] NO POS POR IPS'!$GY$118</f>
        <v>495</v>
      </c>
      <c r="O17" s="49">
        <f t="shared" si="5"/>
        <v>9.051014810751509</v>
      </c>
      <c r="P17" s="50">
        <v>6318</v>
      </c>
      <c r="Q17" s="45">
        <f>+'[2] POS TRAZADORES POR IPS'!$CY$118+'[2] NO POS POR IPS'!$DA$118</f>
        <v>483</v>
      </c>
      <c r="R17" s="46">
        <f t="shared" si="6"/>
        <v>7.644824311490978</v>
      </c>
      <c r="S17" s="45">
        <f>+'[2] POS TRAZADORES POR IPS'!$CU$118+'[2] NO POS POR IPS'!$GE$118</f>
        <v>487</v>
      </c>
      <c r="T17" s="47">
        <f t="shared" si="10"/>
        <v>7.708135485913264</v>
      </c>
      <c r="U17" s="45">
        <f>+'[2] POS TRAZADORES POR IPS'!$DP$118+'[2] NO POS POR IPS'!$DR$118</f>
        <v>575</v>
      </c>
      <c r="V17" s="46">
        <f t="shared" si="7"/>
        <v>9.100981323203545</v>
      </c>
      <c r="W17" s="45">
        <f>+'[2] POS TRAZADORES POR IPS'!$EH$118+'[2] NO POS POR IPS'!$CH$118</f>
        <v>505</v>
      </c>
      <c r="X17" s="49">
        <f t="shared" si="9"/>
        <v>7.993035770813549</v>
      </c>
      <c r="Y17" s="50">
        <v>6800</v>
      </c>
      <c r="Z17" s="45">
        <f>+'[2] POS TRAZADORES POR IPS'!$DC$118+'[2] NO POS POR IPS'!$DE$118</f>
        <v>665</v>
      </c>
      <c r="AA17" s="49">
        <f t="shared" si="8"/>
        <v>9.779411764705882</v>
      </c>
    </row>
    <row r="18" spans="1:27" ht="19.5" customHeight="1">
      <c r="A18" s="20">
        <v>10</v>
      </c>
      <c r="B18" s="21" t="s">
        <v>31</v>
      </c>
      <c r="C18" s="22">
        <v>8909</v>
      </c>
      <c r="D18" s="23">
        <f>+'[2] POS TRAZADORES POR IPS'!$R$131+'[2] POS TRAZADORES POR IPS'!$AW$131+'[2] NO POS POR IPS'!$F$131+'[2] NO POS POR IPS'!$K$131</f>
        <v>699</v>
      </c>
      <c r="E18" s="24">
        <f t="shared" si="0"/>
        <v>7.845998428555394</v>
      </c>
      <c r="F18" s="23">
        <f>+'[2] POS TRAZADORES POR IPS'!$BV$131+'[2] NO POS POR IPS'!$F$131+'[2] NO POS POR IPS'!$K$131</f>
        <v>699</v>
      </c>
      <c r="G18" s="24">
        <f t="shared" si="1"/>
        <v>7.845998428555394</v>
      </c>
      <c r="H18" s="23">
        <f>+'[2] POS TRAZADORES POR IPS'!$K$131</f>
        <v>249</v>
      </c>
      <c r="I18" s="24">
        <f t="shared" si="2"/>
        <v>2.794926478841621</v>
      </c>
      <c r="J18" s="23">
        <f>+'[2] POS TRAZADORES POR IPS'!$BV$131+'[2] POS  OTRAS POR IPS'!$AA$131+'[2] NO POS POR IPS'!$K$131+'[2] NO POS POR IPS'!$CQ$131</f>
        <v>699</v>
      </c>
      <c r="K18" s="25">
        <f t="shared" si="3"/>
        <v>7.845998428555394</v>
      </c>
      <c r="L18" s="23">
        <f>+'[2] POS TRAZADORES POR IPS'!$BV$131+'[2] NO POS POR IPS'!$F$131+'[2] NO POS POR IPS'!$K$131</f>
        <v>699</v>
      </c>
      <c r="M18" s="26">
        <f t="shared" si="4"/>
        <v>7.845998428555394</v>
      </c>
      <c r="N18" s="23">
        <f>+'[2] POS TRAZADORES POR IPS'!$CA$131+'[2] POS TRAZADORES POR IPS'!$CC$131+'[2] POS TRAZADORES POR IPS'!$CE$131+'[2] POS TRAZADORES POR IPS'!$CH$131+'[2] POS TRAZADORES POR IPS'!$CK$131+'[2] POS TRAZADORES POR IPS'!$CN$131+'[2] NO POS POR IPS'!$GP$131+'[2] NO POS POR IPS'!$GS$131+'[2] NO POS POR IPS'!$GV$131+'[2] NO POS POR IPS'!$GY$131</f>
        <v>694</v>
      </c>
      <c r="O18" s="19">
        <f t="shared" si="5"/>
        <v>7.789875406891907</v>
      </c>
      <c r="P18" s="27">
        <v>8928</v>
      </c>
      <c r="Q18" s="23">
        <f>+'[2] POS TRAZADORES POR IPS'!$CY$131+'[2] NO POS POR IPS'!$DA$131</f>
        <v>668</v>
      </c>
      <c r="R18" s="24">
        <f t="shared" si="6"/>
        <v>7.482078853046595</v>
      </c>
      <c r="S18" s="23">
        <f>+'[2] POS TRAZADORES POR IPS'!$CU$131+'[2] NO POS POR IPS'!$GE$131</f>
        <v>671</v>
      </c>
      <c r="T18" s="25">
        <f t="shared" si="10"/>
        <v>7.51568100358423</v>
      </c>
      <c r="U18" s="23">
        <f>+'[2] POS TRAZADORES POR IPS'!$DP$131+'[2] NO POS POR IPS'!$DR$131</f>
        <v>713</v>
      </c>
      <c r="V18" s="24">
        <f t="shared" si="7"/>
        <v>7.986111111111111</v>
      </c>
      <c r="W18" s="23">
        <f>+'[2] POS TRAZADORES POR IPS'!$EH$131+'[2] NO POS POR IPS'!$CH$131</f>
        <v>692</v>
      </c>
      <c r="X18" s="19">
        <f t="shared" si="9"/>
        <v>7.750896057347671</v>
      </c>
      <c r="Y18" s="27">
        <v>9100</v>
      </c>
      <c r="Z18" s="23">
        <f>+'[2] POS TRAZADORES POR IPS'!$DC$131+'[2] NO POS POR IPS'!$DE$131</f>
        <v>927</v>
      </c>
      <c r="AA18" s="19">
        <f t="shared" si="8"/>
        <v>10.186813186813186</v>
      </c>
    </row>
    <row r="19" spans="1:27" ht="19.5" customHeight="1">
      <c r="A19" s="20">
        <v>11</v>
      </c>
      <c r="B19" s="21" t="s">
        <v>32</v>
      </c>
      <c r="C19" s="22">
        <v>11303</v>
      </c>
      <c r="D19" s="23">
        <f>+'[2] POS TRAZADORES POR IPS'!$R$144+'[2] POS TRAZADORES POR IPS'!$AW$144+'[2] NO POS POR IPS'!$F$144+'[2] NO POS POR IPS'!$K$144</f>
        <v>842</v>
      </c>
      <c r="E19" s="24">
        <f t="shared" si="0"/>
        <v>7.449349730160135</v>
      </c>
      <c r="F19" s="23">
        <f>+'[2] POS TRAZADORES POR IPS'!$BV$144+'[2] NO POS POR IPS'!$F$144+'[2] NO POS POR IPS'!$K$144</f>
        <v>803</v>
      </c>
      <c r="G19" s="24">
        <f t="shared" si="1"/>
        <v>7.104308590639653</v>
      </c>
      <c r="H19" s="23">
        <f>+'[2] POS TRAZADORES POR IPS'!$K$144</f>
        <v>502</v>
      </c>
      <c r="I19" s="24">
        <f t="shared" si="2"/>
        <v>4.44129877023799</v>
      </c>
      <c r="J19" s="23">
        <f>+'[2] POS TRAZADORES POR IPS'!$BV$144+'[2] POS  OTRAS POR IPS'!$AA$144+'[2] NO POS POR IPS'!$K$144+'[2] NO POS POR IPS'!$CQ$144</f>
        <v>804</v>
      </c>
      <c r="K19" s="25">
        <f t="shared" si="3"/>
        <v>7.113155799345306</v>
      </c>
      <c r="L19" s="23">
        <f>+'[2] POS TRAZADORES POR IPS'!$BV$144+'[2] NO POS POR IPS'!$F$144+'[2] NO POS POR IPS'!$K$144</f>
        <v>803</v>
      </c>
      <c r="M19" s="26">
        <f t="shared" si="4"/>
        <v>7.104308590639653</v>
      </c>
      <c r="N19" s="23">
        <f>+'[2] POS TRAZADORES POR IPS'!$CA$144+'[2] POS TRAZADORES POR IPS'!$CC$144+'[2] POS TRAZADORES POR IPS'!$CE$144+'[2] POS TRAZADORES POR IPS'!$CH$144+'[2] POS TRAZADORES POR IPS'!$CK$144+'[2] POS TRAZADORES POR IPS'!$CN$144+'[2] NO POS POR IPS'!$GP$144+'[2] NO POS POR IPS'!$GS$144+'[2] NO POS POR IPS'!$GV$144+'[2] NO POS POR IPS'!$GY$144</f>
        <v>930</v>
      </c>
      <c r="O19" s="19">
        <f t="shared" si="5"/>
        <v>8.22790409625763</v>
      </c>
      <c r="P19" s="27">
        <v>11034</v>
      </c>
      <c r="Q19" s="23">
        <f>+'[2] POS TRAZADORES POR IPS'!$CY$144+'[2] NO POS POR IPS'!$DA$144</f>
        <v>911</v>
      </c>
      <c r="R19" s="24">
        <f t="shared" si="6"/>
        <v>8.256298713068697</v>
      </c>
      <c r="S19" s="23">
        <f>+'[2] POS TRAZADORES POR IPS'!$CU$144+'[2] NO POS POR IPS'!$GE$144</f>
        <v>925</v>
      </c>
      <c r="T19" s="25">
        <f t="shared" si="10"/>
        <v>8.383179264092805</v>
      </c>
      <c r="U19" s="23">
        <f>+'[2] POS TRAZADORES POR IPS'!$DP$144+'[2] NO POS POR IPS'!$DR$144</f>
        <v>1134</v>
      </c>
      <c r="V19" s="24">
        <f t="shared" si="7"/>
        <v>10.277324632952691</v>
      </c>
      <c r="W19" s="23">
        <f>+'[2] POS TRAZADORES POR IPS'!$EH$144+'[2] NO POS POR IPS'!$CH$144</f>
        <v>951</v>
      </c>
      <c r="X19" s="19">
        <f t="shared" si="9"/>
        <v>8.618814573137575</v>
      </c>
      <c r="Y19" s="27">
        <v>12800</v>
      </c>
      <c r="Z19" s="23">
        <f>+'[2] POS TRAZADORES POR IPS'!$DC$144+'[2] NO POS POR IPS'!$DE$144</f>
        <v>1066</v>
      </c>
      <c r="AA19" s="19">
        <f t="shared" si="8"/>
        <v>8.328125</v>
      </c>
    </row>
    <row r="20" spans="1:27" ht="19.5" customHeight="1">
      <c r="A20" s="20">
        <v>12</v>
      </c>
      <c r="B20" s="21" t="s">
        <v>33</v>
      </c>
      <c r="C20" s="22">
        <v>4875</v>
      </c>
      <c r="D20" s="23">
        <f>+'[2] POS TRAZADORES POR IPS'!$R$157+'[2] POS TRAZADORES POR IPS'!$AW$157+'[2] NO POS POR IPS'!$F$157+'[2] NO POS POR IPS'!$K$157</f>
        <v>321</v>
      </c>
      <c r="E20" s="24">
        <f t="shared" si="0"/>
        <v>6.584615384615384</v>
      </c>
      <c r="F20" s="23">
        <f>+'[2] POS TRAZADORES POR IPS'!$BV$157+'[2] NO POS POR IPS'!$F$157+'[2] NO POS POR IPS'!$K$157</f>
        <v>322</v>
      </c>
      <c r="G20" s="24">
        <f t="shared" si="1"/>
        <v>6.605128205128205</v>
      </c>
      <c r="H20" s="23">
        <f>+'[2] POS TRAZADORES POR IPS'!$K$157</f>
        <v>1066</v>
      </c>
      <c r="I20" s="24">
        <f t="shared" si="2"/>
        <v>21.866666666666667</v>
      </c>
      <c r="J20" s="23">
        <f>+'[2] POS TRAZADORES POR IPS'!$BV$157+'[2] POS  OTRAS POR IPS'!$AA$157+'[2] NO POS POR IPS'!$K$157+'[2] NO POS POR IPS'!$CQ$157</f>
        <v>322</v>
      </c>
      <c r="K20" s="25">
        <f t="shared" si="3"/>
        <v>6.605128205128205</v>
      </c>
      <c r="L20" s="23">
        <f>+'[2] POS TRAZADORES POR IPS'!$BV$157+'[2] NO POS POR IPS'!$F$157+'[2] NO POS POR IPS'!$K$157</f>
        <v>322</v>
      </c>
      <c r="M20" s="26">
        <f t="shared" si="4"/>
        <v>6.605128205128205</v>
      </c>
      <c r="N20" s="23">
        <f>+'[2] POS TRAZADORES POR IPS'!$CA$157+'[2] POS TRAZADORES POR IPS'!$CC$157+'[2] POS TRAZADORES POR IPS'!$CE$157+'[2] POS TRAZADORES POR IPS'!$CH$157+'[2] POS TRAZADORES POR IPS'!$CK$157+'[2] POS TRAZADORES POR IPS'!$CN$157+'[2] NO POS POR IPS'!$GP$157+'[2] NO POS POR IPS'!$GS$157+'[2] NO POS POR IPS'!$GV$157+'[2] NO POS POR IPS'!$GY$157</f>
        <v>341</v>
      </c>
      <c r="O20" s="19">
        <f t="shared" si="5"/>
        <v>6.994871794871795</v>
      </c>
      <c r="P20" s="27">
        <v>3753</v>
      </c>
      <c r="Q20" s="23">
        <f>+'[2] POS TRAZADORES POR IPS'!$CY$157+'[2] NO POS POR IPS'!$DA$157</f>
        <v>286</v>
      </c>
      <c r="R20" s="24">
        <f t="shared" si="6"/>
        <v>7.620570210498268</v>
      </c>
      <c r="S20" s="23">
        <f>+'[2] POS TRAZADORES POR IPS'!$CU$157+'[2] NO POS POR IPS'!$GE$157</f>
        <v>286</v>
      </c>
      <c r="T20" s="25">
        <f t="shared" si="10"/>
        <v>7.620570210498268</v>
      </c>
      <c r="U20" s="23">
        <f>+'[2] POS TRAZADORES POR IPS'!$DP$157+'[2] NO POS POR IPS'!$DR$157</f>
        <v>321</v>
      </c>
      <c r="V20" s="24">
        <f t="shared" si="7"/>
        <v>8.553157474020784</v>
      </c>
      <c r="W20" s="23">
        <f>+'[2] POS TRAZADORES POR IPS'!$EH$157+'[2] NO POS POR IPS'!$CH$157</f>
        <v>301</v>
      </c>
      <c r="X20" s="19">
        <f t="shared" si="9"/>
        <v>8.020250466293632</v>
      </c>
      <c r="Y20" s="27">
        <v>3500</v>
      </c>
      <c r="Z20" s="23">
        <f>+'[2] POS TRAZADORES POR IPS'!$DC$157+'[2] NO POS POR IPS'!$DE$157</f>
        <v>278</v>
      </c>
      <c r="AA20" s="19">
        <f t="shared" si="8"/>
        <v>7.942857142857143</v>
      </c>
    </row>
    <row r="21" spans="1:27" ht="19.5" customHeight="1">
      <c r="A21" s="20">
        <v>13</v>
      </c>
      <c r="B21" s="21" t="s">
        <v>34</v>
      </c>
      <c r="C21" s="22">
        <v>3554</v>
      </c>
      <c r="D21" s="23">
        <f>+'[2] POS TRAZADORES POR IPS'!$R$170+'[2] POS TRAZADORES POR IPS'!$AW$170+'[2] NO POS POR IPS'!$F$170+'[2] NO POS POR IPS'!$K$170</f>
        <v>196</v>
      </c>
      <c r="E21" s="24">
        <f t="shared" si="0"/>
        <v>5.514912774338773</v>
      </c>
      <c r="F21" s="23">
        <f>+'[2] POS TRAZADORES POR IPS'!$BV$170+'[2] NO POS POR IPS'!$F$170+'[2] NO POS POR IPS'!$K$170</f>
        <v>196</v>
      </c>
      <c r="G21" s="24">
        <f t="shared" si="1"/>
        <v>5.514912774338773</v>
      </c>
      <c r="H21" s="23">
        <f>+'[2] POS TRAZADORES POR IPS'!$K$170</f>
        <v>1747</v>
      </c>
      <c r="I21" s="24">
        <f t="shared" si="2"/>
        <v>49.15588069780529</v>
      </c>
      <c r="J21" s="23">
        <f>+'[2] POS TRAZADORES POR IPS'!$BV$170+'[2] POS  OTRAS POR IPS'!$AA$170+'[2] NO POS POR IPS'!$K$170+'[2] NO POS POR IPS'!$CQ$170</f>
        <v>196</v>
      </c>
      <c r="K21" s="25">
        <f t="shared" si="3"/>
        <v>5.514912774338773</v>
      </c>
      <c r="L21" s="23">
        <f>+'[2] POS TRAZADORES POR IPS'!$BV$170+'[2] NO POS POR IPS'!$F$170+'[2] NO POS POR IPS'!$K$170</f>
        <v>196</v>
      </c>
      <c r="M21" s="26">
        <f t="shared" si="4"/>
        <v>5.514912774338773</v>
      </c>
      <c r="N21" s="23">
        <f>+'[2] POS TRAZADORES POR IPS'!$CA$170+'[2] POS TRAZADORES POR IPS'!$CC$170+'[2] POS TRAZADORES POR IPS'!$CE$170+'[2] POS TRAZADORES POR IPS'!$CH$170+'[2] POS TRAZADORES POR IPS'!$CK$170+'[2] POS TRAZADORES POR IPS'!$CN$170+'[2] NO POS POR IPS'!$GP$170+'[2] NO POS POR IPS'!$GS$170+'[2] NO POS POR IPS'!$GV$170+'[2] NO POS POR IPS'!$GY$170</f>
        <v>247</v>
      </c>
      <c r="O21" s="19">
        <f t="shared" si="5"/>
        <v>6.94991558806978</v>
      </c>
      <c r="P21" s="27">
        <v>2739</v>
      </c>
      <c r="Q21" s="23">
        <f>+'[2] POS TRAZADORES POR IPS'!$CY$170+'[2] NO POS POR IPS'!$DA$170</f>
        <v>203</v>
      </c>
      <c r="R21" s="24">
        <f t="shared" si="6"/>
        <v>7.411464037970062</v>
      </c>
      <c r="S21" s="23">
        <f>+'[2] POS TRAZADORES POR IPS'!$CU$170+'[2] NO POS POR IPS'!$GE$170</f>
        <v>205</v>
      </c>
      <c r="T21" s="25">
        <f t="shared" si="10"/>
        <v>7.484483388097846</v>
      </c>
      <c r="U21" s="23">
        <f>+'[2] POS TRAZADORES POR IPS'!$DP$170+'[2] NO POS POR IPS'!$DR$170</f>
        <v>227</v>
      </c>
      <c r="V21" s="24">
        <f t="shared" si="7"/>
        <v>8.287696239503468</v>
      </c>
      <c r="W21" s="23">
        <f>+'[2] POS TRAZADORES POR IPS'!$EH$170+'[2] NO POS POR IPS'!$CH$170</f>
        <v>223</v>
      </c>
      <c r="X21" s="19">
        <f t="shared" si="9"/>
        <v>8.1416575392479</v>
      </c>
      <c r="Y21" s="27">
        <v>3048</v>
      </c>
      <c r="Z21" s="23">
        <f>+'[2] POS TRAZADORES POR IPS'!$DC$170+'[2] NO POS POR IPS'!$DE$170</f>
        <v>266</v>
      </c>
      <c r="AA21" s="19">
        <f t="shared" si="8"/>
        <v>8.727034120734908</v>
      </c>
    </row>
    <row r="22" spans="1:27" ht="19.5" customHeight="1">
      <c r="A22" s="20">
        <v>14</v>
      </c>
      <c r="B22" s="21" t="s">
        <v>35</v>
      </c>
      <c r="C22" s="22">
        <v>1189</v>
      </c>
      <c r="D22" s="23">
        <f>+'[2] POS TRAZADORES POR IPS'!$R$183+'[2] POS TRAZADORES POR IPS'!$AW$183+'[2] NO POS POR IPS'!$F$183+'[2] NO POS POR IPS'!$K$183</f>
        <v>67</v>
      </c>
      <c r="E22" s="24">
        <f t="shared" si="0"/>
        <v>5.634987384356602</v>
      </c>
      <c r="F22" s="23">
        <f>+'[2] POS TRAZADORES POR IPS'!$BV$183+'[2] NO POS POR IPS'!$F$183+'[2] NO POS POR IPS'!$K$183</f>
        <v>67</v>
      </c>
      <c r="G22" s="24">
        <f t="shared" si="1"/>
        <v>5.634987384356602</v>
      </c>
      <c r="H22" s="23">
        <f>+'[2] POS TRAZADORES POR IPS'!$K$183</f>
        <v>632</v>
      </c>
      <c r="I22" s="24">
        <f t="shared" si="2"/>
        <v>53.153910849453325</v>
      </c>
      <c r="J22" s="23">
        <f>+'[2] POS TRAZADORES POR IPS'!$BV$183+'[2] POS  OTRAS POR IPS'!$AA$183+'[2] NO POS POR IPS'!$K$183+'[2] NO POS POR IPS'!$CQ$183</f>
        <v>58</v>
      </c>
      <c r="K22" s="25">
        <f t="shared" si="3"/>
        <v>4.878048780487805</v>
      </c>
      <c r="L22" s="23">
        <f>+'[2] POS TRAZADORES POR IPS'!$BV$183+'[2] NO POS POR IPS'!$F$183+'[2] NO POS POR IPS'!$K$183</f>
        <v>67</v>
      </c>
      <c r="M22" s="26">
        <f t="shared" si="4"/>
        <v>5.634987384356602</v>
      </c>
      <c r="N22" s="23">
        <f>+'[2] POS TRAZADORES POR IPS'!$CA$183+'[2] POS TRAZADORES POR IPS'!$CC$183+'[2] POS TRAZADORES POR IPS'!$CE$183+'[2] POS TRAZADORES POR IPS'!$CH$183+'[2] POS TRAZADORES POR IPS'!$CK$183+'[2] POS TRAZADORES POR IPS'!$CN$183+'[2] NO POS POR IPS'!$GP$183+'[2] NO POS POR IPS'!$GS$183+'[2] NO POS POR IPS'!$GV$183+'[2] NO POS POR IPS'!$GY$183</f>
        <v>90</v>
      </c>
      <c r="O22" s="19">
        <f t="shared" si="5"/>
        <v>7.569386038687973</v>
      </c>
      <c r="P22" s="27">
        <v>1085</v>
      </c>
      <c r="Q22" s="23">
        <f>+'[2] POS TRAZADORES POR IPS'!$CY$183+'[2] NO POS POR IPS'!$DA$183</f>
        <v>79</v>
      </c>
      <c r="R22" s="24">
        <f t="shared" si="6"/>
        <v>7.28110599078341</v>
      </c>
      <c r="S22" s="23">
        <f>+'[2] POS TRAZADORES POR IPS'!$CU$183+'[2] NO POS POR IPS'!$GE$183</f>
        <v>80</v>
      </c>
      <c r="T22" s="25">
        <f t="shared" si="10"/>
        <v>7.373271889400922</v>
      </c>
      <c r="U22" s="23">
        <f>+'[2] POS TRAZADORES POR IPS'!$DP$183+'[2] NO POS POR IPS'!$DR$183</f>
        <v>81</v>
      </c>
      <c r="V22" s="24">
        <f t="shared" si="7"/>
        <v>7.465437788018433</v>
      </c>
      <c r="W22" s="23">
        <f>+'[2] POS TRAZADORES POR IPS'!$EH$183+'[2] NO POS POR IPS'!$CH$183</f>
        <v>84</v>
      </c>
      <c r="X22" s="19">
        <f t="shared" si="9"/>
        <v>7.741935483870968</v>
      </c>
      <c r="Y22" s="27">
        <v>1169</v>
      </c>
      <c r="Z22" s="23">
        <f>+'[2] POS TRAZADORES POR IPS'!$DC$183+'[2] NO POS POR IPS'!$DE$183</f>
        <v>69</v>
      </c>
      <c r="AA22" s="19">
        <f t="shared" si="8"/>
        <v>5.902480752780154</v>
      </c>
    </row>
    <row r="23" spans="1:27" ht="19.5" customHeight="1">
      <c r="A23" s="20">
        <v>15</v>
      </c>
      <c r="B23" s="21" t="s">
        <v>36</v>
      </c>
      <c r="C23" s="22">
        <v>3117</v>
      </c>
      <c r="D23" s="23">
        <f>+'[2] POS TRAZADORES POR IPS'!$R$196+'[2] POS TRAZADORES POR IPS'!$AW$196+'[2] NO POS POR IPS'!$F$196+'[2] NO POS POR IPS'!$K$196</f>
        <v>289</v>
      </c>
      <c r="E23" s="24">
        <f t="shared" si="0"/>
        <v>9.271735643246712</v>
      </c>
      <c r="F23" s="23">
        <f>+'[2] POS TRAZADORES POR IPS'!$BV$196+'[2] NO POS POR IPS'!$F$196+'[2] NO POS POR IPS'!$K$196</f>
        <v>289</v>
      </c>
      <c r="G23" s="24">
        <f t="shared" si="1"/>
        <v>9.271735643246712</v>
      </c>
      <c r="H23" s="23">
        <f>+'[2] POS TRAZADORES POR IPS'!$K$196</f>
        <v>20</v>
      </c>
      <c r="I23" s="24">
        <f t="shared" si="2"/>
        <v>0.6416426050689766</v>
      </c>
      <c r="J23" s="23">
        <f>+'[2] POS TRAZADORES POR IPS'!$BV$196+'[2] POS  OTRAS POR IPS'!$AA$196+'[2] NO POS POR IPS'!$K$196+'[2] NO POS POR IPS'!$CQ$196</f>
        <v>289</v>
      </c>
      <c r="K23" s="25">
        <f t="shared" si="3"/>
        <v>9.271735643246712</v>
      </c>
      <c r="L23" s="23">
        <f>+'[2] POS TRAZADORES POR IPS'!$BV$196+'[2] NO POS POR IPS'!$F$196+'[2] NO POS POR IPS'!$K$196</f>
        <v>289</v>
      </c>
      <c r="M23" s="26">
        <f t="shared" si="4"/>
        <v>9.271735643246712</v>
      </c>
      <c r="N23" s="23">
        <f>+'[2] POS TRAZADORES POR IPS'!$CA$196+'[2] POS TRAZADORES POR IPS'!$CC$196+'[2] POS TRAZADORES POR IPS'!$CE$196+'[2] POS TRAZADORES POR IPS'!$CH$196+'[2] POS TRAZADORES POR IPS'!$CK$196+'[2] POS TRAZADORES POR IPS'!$CN$196+'[2] NO POS POR IPS'!$GP$196+'[2] NO POS POR IPS'!$GS$196+'[2] NO POS POR IPS'!$GV$196+'[2] NO POS POR IPS'!$GY$196</f>
        <v>365</v>
      </c>
      <c r="O23" s="19">
        <f t="shared" si="5"/>
        <v>11.709977542508822</v>
      </c>
      <c r="P23" s="27">
        <v>3106</v>
      </c>
      <c r="Q23" s="23">
        <f>+'[2] POS TRAZADORES POR IPS'!$CY$196+'[2] NO POS POR IPS'!$DA$196</f>
        <v>286</v>
      </c>
      <c r="R23" s="24">
        <f t="shared" si="6"/>
        <v>9.207984546039922</v>
      </c>
      <c r="S23" s="23">
        <f>+'[2] POS TRAZADORES POR IPS'!$CU$196+'[2] NO POS POR IPS'!$GE$196</f>
        <v>286</v>
      </c>
      <c r="T23" s="25">
        <f t="shared" si="10"/>
        <v>9.207984546039922</v>
      </c>
      <c r="U23" s="23">
        <f>+'[2] POS TRAZADORES POR IPS'!$DP$196+'[2] NO POS POR IPS'!$DR$196</f>
        <v>300</v>
      </c>
      <c r="V23" s="24">
        <f t="shared" si="7"/>
        <v>9.658725048293626</v>
      </c>
      <c r="W23" s="23">
        <f>+'[2] POS TRAZADORES POR IPS'!$EH$196+'[2] NO POS POR IPS'!$CH$196</f>
        <v>295</v>
      </c>
      <c r="X23" s="19">
        <f t="shared" si="9"/>
        <v>9.497746297488732</v>
      </c>
      <c r="Y23" s="27">
        <v>2800</v>
      </c>
      <c r="Z23" s="23">
        <f>+'[2] POS TRAZADORES POR IPS'!$DC$196+'[2] NO POS POR IPS'!$DE$196</f>
        <v>409</v>
      </c>
      <c r="AA23" s="19">
        <f t="shared" si="8"/>
        <v>14.607142857142858</v>
      </c>
    </row>
    <row r="24" spans="1:27" ht="19.5" customHeight="1">
      <c r="A24" s="20">
        <v>16</v>
      </c>
      <c r="B24" s="21" t="s">
        <v>37</v>
      </c>
      <c r="C24" s="22">
        <v>5724</v>
      </c>
      <c r="D24" s="23">
        <f>+'[2] POS TRAZADORES POR IPS'!$R$209+'[2] POS TRAZADORES POR IPS'!$AW$209+'[2] NO POS POR IPS'!$F$209+'[2] NO POS POR IPS'!$K$209</f>
        <v>445</v>
      </c>
      <c r="E24" s="24">
        <f t="shared" si="0"/>
        <v>7.774283717679944</v>
      </c>
      <c r="F24" s="23">
        <f>+'[2] POS TRAZADORES POR IPS'!$BV$209+'[2] NO POS POR IPS'!$F$209+'[2] NO POS POR IPS'!$K$209</f>
        <v>445</v>
      </c>
      <c r="G24" s="24">
        <f t="shared" si="1"/>
        <v>7.774283717679944</v>
      </c>
      <c r="H24" s="23">
        <f>+'[2] POS TRAZADORES POR IPS'!$K$209</f>
        <v>379</v>
      </c>
      <c r="I24" s="24">
        <f t="shared" si="2"/>
        <v>6.621243885394829</v>
      </c>
      <c r="J24" s="23">
        <f>+'[2] POS TRAZADORES POR IPS'!$BV$209+'[2] POS  OTRAS POR IPS'!$AA$209+'[2] NO POS POR IPS'!$K$209+'[2] NO POS POR IPS'!$CQ$209</f>
        <v>446</v>
      </c>
      <c r="K24" s="25">
        <f t="shared" si="3"/>
        <v>7.7917540181691125</v>
      </c>
      <c r="L24" s="23">
        <f>+'[2] POS TRAZADORES POR IPS'!$BV$209+'[2] NO POS POR IPS'!$F$209+'[2] NO POS POR IPS'!$K$209</f>
        <v>445</v>
      </c>
      <c r="M24" s="26">
        <f t="shared" si="4"/>
        <v>7.774283717679944</v>
      </c>
      <c r="N24" s="23">
        <f>+'[2] POS TRAZADORES POR IPS'!$CA$209+'[2] POS TRAZADORES POR IPS'!$CC$209+'[2] POS TRAZADORES POR IPS'!$CE$209+'[2] POS TRAZADORES POR IPS'!$CH$209+'[2] POS TRAZADORES POR IPS'!$CK$209+'[2] POS TRAZADORES POR IPS'!$CN$209+'[2] NO POS POR IPS'!$GP$209+'[2] NO POS POR IPS'!$GS$209+'[2] NO POS POR IPS'!$GV$209+'[2] NO POS POR IPS'!$GY$209</f>
        <v>548</v>
      </c>
      <c r="O24" s="19">
        <f t="shared" si="5"/>
        <v>9.57372466806429</v>
      </c>
      <c r="P24" s="27">
        <v>5532</v>
      </c>
      <c r="Q24" s="23">
        <f>+'[2] POS TRAZADORES POR IPS'!$CY$209+'[2] NO POS POR IPS'!$DA$209</f>
        <v>425</v>
      </c>
      <c r="R24" s="24">
        <f t="shared" si="6"/>
        <v>7.682574114244396</v>
      </c>
      <c r="S24" s="23">
        <f>+'[2] POS TRAZADORES POR IPS'!$CU$209+'[2] NO POS POR IPS'!$GE$209</f>
        <v>423</v>
      </c>
      <c r="T24" s="25">
        <f t="shared" si="10"/>
        <v>7.646420824295011</v>
      </c>
      <c r="U24" s="23">
        <f>+'[2] POS TRAZADORES POR IPS'!$DP$209+'[2] NO POS POR IPS'!$DR$209</f>
        <v>484</v>
      </c>
      <c r="V24" s="24">
        <f t="shared" si="7"/>
        <v>8.749096167751265</v>
      </c>
      <c r="W24" s="23">
        <f>+'[2] POS TRAZADORES POR IPS'!$EH$209+'[2] NO POS POR IPS'!$CH$209</f>
        <v>435</v>
      </c>
      <c r="X24" s="19">
        <f t="shared" si="9"/>
        <v>7.863340563991323</v>
      </c>
      <c r="Y24" s="27">
        <v>5400</v>
      </c>
      <c r="Z24" s="23">
        <f>+'[2] POS TRAZADORES POR IPS'!$DC$209+'[2] NO POS POR IPS'!$DE$209</f>
        <v>509</v>
      </c>
      <c r="AA24" s="19">
        <f t="shared" si="8"/>
        <v>9.425925925925926</v>
      </c>
    </row>
    <row r="25" spans="1:27" ht="19.5" customHeight="1">
      <c r="A25" s="20">
        <v>17</v>
      </c>
      <c r="B25" s="21" t="s">
        <v>38</v>
      </c>
      <c r="C25" s="22">
        <v>148</v>
      </c>
      <c r="D25" s="23">
        <f>+'[2] POS TRAZADORES POR IPS'!$R$222+'[2] POS TRAZADORES POR IPS'!$AW$222</f>
        <v>18</v>
      </c>
      <c r="E25" s="24">
        <f t="shared" si="0"/>
        <v>12.162162162162161</v>
      </c>
      <c r="F25" s="23">
        <f>+'[2] POS TRAZADORES POR IPS'!$BV$222</f>
        <v>18</v>
      </c>
      <c r="G25" s="24">
        <f t="shared" si="1"/>
        <v>12.162162162162161</v>
      </c>
      <c r="H25" s="23">
        <f>+'[2] POS TRAZADORES POR IPS'!$K$222</f>
        <v>2</v>
      </c>
      <c r="I25" s="24">
        <f t="shared" si="2"/>
        <v>1.3513513513513513</v>
      </c>
      <c r="J25" s="23">
        <f>+'[2] POS TRAZADORES POR IPS'!$BV$222+'[2] POS  OTRAS POR IPS'!$AA$222+'[2] NO POS POR IPS'!$CQ$222</f>
        <v>18</v>
      </c>
      <c r="K25" s="25">
        <f t="shared" si="3"/>
        <v>12.162162162162161</v>
      </c>
      <c r="L25" s="23">
        <f>+'[2] POS TRAZADORES POR IPS'!$BV$222</f>
        <v>18</v>
      </c>
      <c r="M25" s="26">
        <f t="shared" si="4"/>
        <v>12.162162162162161</v>
      </c>
      <c r="N25" s="23">
        <f>+'[2] POS TRAZADORES POR IPS'!$CA$222+'[2] POS TRAZADORES POR IPS'!$CC$222+'[2] POS TRAZADORES POR IPS'!$CE$222+'[2] POS TRAZADORES POR IPS'!$CH$222+'[2] POS TRAZADORES POR IPS'!$CK$222+'[2] POS TRAZADORES POR IPS'!$CN$222+'[2] NO POS POR IPS'!$GP$222+'[2] NO POS POR IPS'!$GS$222+'[2] NO POS POR IPS'!$GV$222+'[2] NO POS POR IPS'!$GY$222</f>
        <v>5</v>
      </c>
      <c r="O25" s="19">
        <f t="shared" si="5"/>
        <v>3.3783783783783785</v>
      </c>
      <c r="P25" s="27">
        <v>172</v>
      </c>
      <c r="Q25" s="23">
        <f>+'[2] POS TRAZADORES POR IPS'!$CY$222</f>
        <v>11</v>
      </c>
      <c r="R25" s="24">
        <f t="shared" si="6"/>
        <v>6.395348837209302</v>
      </c>
      <c r="S25" s="23">
        <f>+'[2] POS TRAZADORES POR IPS'!$CU$222</f>
        <v>11</v>
      </c>
      <c r="T25" s="25">
        <f t="shared" si="10"/>
        <v>6.395348837209302</v>
      </c>
      <c r="U25" s="23">
        <f>+'[2] POS TRAZADORES POR IPS'!$DP$222</f>
        <v>12</v>
      </c>
      <c r="V25" s="24">
        <f t="shared" si="7"/>
        <v>6.976744186046512</v>
      </c>
      <c r="W25" s="23">
        <f>+'[2] POS TRAZADORES POR IPS'!$EH$222</f>
        <v>11</v>
      </c>
      <c r="X25" s="19">
        <f t="shared" si="9"/>
        <v>6.395348837209302</v>
      </c>
      <c r="Y25" s="27">
        <v>300</v>
      </c>
      <c r="Z25" s="23">
        <f>+'[2] POS TRAZADORES POR IPS'!$DC$222</f>
        <v>16</v>
      </c>
      <c r="AA25" s="19">
        <f t="shared" si="8"/>
        <v>5.333333333333333</v>
      </c>
    </row>
    <row r="26" spans="1:27" ht="19.5" customHeight="1">
      <c r="A26" s="20">
        <v>18</v>
      </c>
      <c r="B26" s="21" t="s">
        <v>39</v>
      </c>
      <c r="C26" s="22">
        <v>7481</v>
      </c>
      <c r="D26" s="23">
        <f>+'[2] POS TRAZADORES POR IPS'!$R$235+'[2] POS TRAZADORES POR IPS'!$AW$235+'[2] NO POS POR IPS'!$F$235+'[2] NO POS POR IPS'!$K$235</f>
        <v>587</v>
      </c>
      <c r="E26" s="24">
        <f t="shared" si="0"/>
        <v>7.846544579601658</v>
      </c>
      <c r="F26" s="23">
        <f>+'[2] POS TRAZADORES POR IPS'!$BV$235+'[2] NO POS POR IPS'!$F$235+'[2] NO POS POR IPS'!$K$235</f>
        <v>588</v>
      </c>
      <c r="G26" s="24">
        <f t="shared" si="1"/>
        <v>7.859911776500468</v>
      </c>
      <c r="H26" s="23">
        <f>+'[2] POS TRAZADORES POR IPS'!$K$235</f>
        <v>354</v>
      </c>
      <c r="I26" s="24">
        <f t="shared" si="2"/>
        <v>4.731987702178853</v>
      </c>
      <c r="J26" s="23">
        <f>+'[2] POS TRAZADORES POR IPS'!$BV$235+'[2] NO POS POR IPS'!$K$235+'[2] POS  OTRAS POR IPS'!$AA$235+'[2] NO POS POR IPS'!$CQ$235</f>
        <v>588</v>
      </c>
      <c r="K26" s="25">
        <f t="shared" si="3"/>
        <v>7.859911776500468</v>
      </c>
      <c r="L26" s="23">
        <f>+'[2] POS TRAZADORES POR IPS'!$BV$235+'[2] NO POS POR IPS'!$F$235+'[2] NO POS POR IPS'!$K$235</f>
        <v>588</v>
      </c>
      <c r="M26" s="26">
        <f t="shared" si="4"/>
        <v>7.859911776500468</v>
      </c>
      <c r="N26" s="23">
        <f>+'[2] POS TRAZADORES POR IPS'!$CA$235+'[2] POS TRAZADORES POR IPS'!$CC$235+'[2] POS TRAZADORES POR IPS'!$CE$235+'[2] POS TRAZADORES POR IPS'!$CH$235+'[2] POS TRAZADORES POR IPS'!$CK$235+'[2] POS TRAZADORES POR IPS'!$CN$235+'[2] NO POS POR IPS'!$GP$235+'[2] NO POS POR IPS'!$GS$235+'[2] NO POS POR IPS'!$GV$235+'[2] NO POS POR IPS'!$GY$235</f>
        <v>615</v>
      </c>
      <c r="O26" s="19">
        <f t="shared" si="5"/>
        <v>8.220826092768347</v>
      </c>
      <c r="P26" s="27">
        <v>7300</v>
      </c>
      <c r="Q26" s="23">
        <f>+'[2] POS TRAZADORES POR IPS'!$CY$235+'[2] NO POS POR IPS'!$DA$235</f>
        <v>567</v>
      </c>
      <c r="R26" s="24">
        <f t="shared" si="6"/>
        <v>7.767123287671233</v>
      </c>
      <c r="S26" s="23">
        <f>+'[2] POS TRAZADORES POR IPS'!$CU$235+'[2] NO POS POR IPS'!$GE$235</f>
        <v>571</v>
      </c>
      <c r="T26" s="25">
        <f t="shared" si="10"/>
        <v>7.821917808219178</v>
      </c>
      <c r="U26" s="23">
        <f>+'[2] POS TRAZADORES POR IPS'!$DP$235+'[2] NO POS POR IPS'!$DR$235</f>
        <v>642</v>
      </c>
      <c r="V26" s="24">
        <f t="shared" si="7"/>
        <v>8.794520547945206</v>
      </c>
      <c r="W26" s="23">
        <f>+'[2] POS TRAZADORES POR IPS'!$EH$235+'[2] NO POS POR IPS'!$CH$235</f>
        <v>578</v>
      </c>
      <c r="X26" s="19">
        <f t="shared" si="9"/>
        <v>7.917808219178082</v>
      </c>
      <c r="Y26" s="27">
        <v>7500</v>
      </c>
      <c r="Z26" s="23">
        <f>+'[2] POS TRAZADORES POR IPS'!$DC$235+'[2] NO POS POR IPS'!$DE$235</f>
        <v>713</v>
      </c>
      <c r="AA26" s="19">
        <f t="shared" si="8"/>
        <v>9.506666666666666</v>
      </c>
    </row>
    <row r="27" spans="1:27" ht="19.5" customHeight="1">
      <c r="A27" s="20">
        <v>19</v>
      </c>
      <c r="B27" s="21" t="s">
        <v>40</v>
      </c>
      <c r="C27" s="22">
        <v>11339</v>
      </c>
      <c r="D27" s="23">
        <f>+'[2] POS TRAZADORES POR IPS'!$R$248+'[2] POS TRAZADORES POR IPS'!$AW$248</f>
        <v>911</v>
      </c>
      <c r="E27" s="24">
        <f t="shared" si="0"/>
        <v>8.034218185025134</v>
      </c>
      <c r="F27" s="23">
        <f>+'[2] POS TRAZADORES POR IPS'!$BV$248</f>
        <v>911</v>
      </c>
      <c r="G27" s="24">
        <f t="shared" si="1"/>
        <v>8.034218185025134</v>
      </c>
      <c r="H27" s="23">
        <f>+'[2] POS TRAZADORES POR IPS'!$K$248</f>
        <v>568</v>
      </c>
      <c r="I27" s="24">
        <f t="shared" si="2"/>
        <v>5.009260075844431</v>
      </c>
      <c r="J27" s="23">
        <f>+'[2] POS TRAZADORES POR IPS'!$BV$248+'[2] POS  OTRAS POR IPS'!$AA$248+'[2] NO POS POR IPS'!$CQ$248</f>
        <v>911</v>
      </c>
      <c r="K27" s="25">
        <f t="shared" si="3"/>
        <v>8.034218185025134</v>
      </c>
      <c r="L27" s="23">
        <f>+'[2] POS TRAZADORES POR IPS'!$BV$248</f>
        <v>911</v>
      </c>
      <c r="M27" s="26">
        <f t="shared" si="4"/>
        <v>8.034218185025134</v>
      </c>
      <c r="N27" s="23">
        <f>+'[2] POS TRAZADORES POR IPS'!$CA$248+'[2] POS TRAZADORES POR IPS'!$CC$248+'[2] POS TRAZADORES POR IPS'!$CE$248+'[2] POS TRAZADORES POR IPS'!$CH$248+'[2] POS TRAZADORES POR IPS'!$CK$248+'[2] POS TRAZADORES POR IPS'!$CN$248+'[2] NO POS POR IPS'!$GP$248+'[2] NO POS POR IPS'!$GS$248+'[2] NO POS POR IPS'!$GV$248+'[2] NO POS POR IPS'!$GY$248</f>
        <v>1038</v>
      </c>
      <c r="O27" s="19">
        <f t="shared" si="5"/>
        <v>9.15424640620866</v>
      </c>
      <c r="P27" s="27">
        <v>11998</v>
      </c>
      <c r="Q27" s="23">
        <f>+'[2] POS TRAZADORES POR IPS'!$CY$248</f>
        <v>978</v>
      </c>
      <c r="R27" s="24">
        <f t="shared" si="6"/>
        <v>8.15135855975996</v>
      </c>
      <c r="S27" s="23">
        <f>+'[2] POS TRAZADORES POR IPS'!$CU$248</f>
        <v>981</v>
      </c>
      <c r="T27" s="25">
        <f t="shared" si="10"/>
        <v>8.176362727121187</v>
      </c>
      <c r="U27" s="23">
        <f>+'[2] POS TRAZADORES POR IPS'!$DP$248</f>
        <v>1188</v>
      </c>
      <c r="V27" s="24">
        <f t="shared" si="7"/>
        <v>9.90165027504584</v>
      </c>
      <c r="W27" s="23">
        <f>+'[2] POS TRAZADORES POR IPS'!$EH$248</f>
        <v>1007</v>
      </c>
      <c r="X27" s="19">
        <f t="shared" si="9"/>
        <v>8.393065510918486</v>
      </c>
      <c r="Y27" s="27">
        <v>12500</v>
      </c>
      <c r="Z27" s="23">
        <f>+'[2] POS TRAZADORES POR IPS'!$DC$248</f>
        <v>1114</v>
      </c>
      <c r="AA27" s="19">
        <f t="shared" si="8"/>
        <v>8.912</v>
      </c>
    </row>
    <row r="28" spans="1:27" ht="19.5" customHeight="1">
      <c r="A28" s="20">
        <v>20</v>
      </c>
      <c r="B28" s="21" t="s">
        <v>41</v>
      </c>
      <c r="C28" s="22">
        <v>57</v>
      </c>
      <c r="D28" s="28">
        <f>+'[2] POS TRAZADORES POR IPS'!$R$261+'[2] POS TRAZADORES POR IPS'!$AW$261</f>
        <v>2</v>
      </c>
      <c r="E28" s="24">
        <f t="shared" si="0"/>
        <v>3.508771929824561</v>
      </c>
      <c r="F28" s="28">
        <f>+'[2] POS TRAZADORES POR IPS'!$BV$261</f>
        <v>2</v>
      </c>
      <c r="G28" s="24">
        <f t="shared" si="1"/>
        <v>3.508771929824561</v>
      </c>
      <c r="H28" s="28">
        <f>+'[2] POS TRAZADORES POR IPS'!$K$261</f>
        <v>0</v>
      </c>
      <c r="I28" s="24">
        <f t="shared" si="2"/>
        <v>0</v>
      </c>
      <c r="J28" s="28">
        <f>+'[2] POS TRAZADORES POR IPS'!$BV$261+'[2] POS  OTRAS POR IPS'!$AA$261+'[2] NO POS POR IPS'!$CQ$261</f>
        <v>2</v>
      </c>
      <c r="K28" s="25">
        <f t="shared" si="3"/>
        <v>3.508771929824561</v>
      </c>
      <c r="L28" s="28">
        <f>+'[2] POS TRAZADORES POR IPS'!$BV$261</f>
        <v>2</v>
      </c>
      <c r="M28" s="26">
        <f t="shared" si="4"/>
        <v>3.508771929824561</v>
      </c>
      <c r="N28" s="28">
        <f>+'[2] POS TRAZADORES POR IPS'!$CA$261+'[2] POS TRAZADORES POR IPS'!$CC$261+'[2] POS TRAZADORES POR IPS'!$CE$261+'[2] POS TRAZADORES POR IPS'!$CH$261+'[2] POS TRAZADORES POR IPS'!$CK$261+'[2] POS TRAZADORES POR IPS'!$CN$261+'[2] NO POS POR IPS'!$GP$261+'[2] NO POS POR IPS'!$GS$261+'[2] NO POS POR IPS'!$GV$261+'[2] NO POS POR IPS'!$GY$261</f>
        <v>1</v>
      </c>
      <c r="O28" s="19">
        <f t="shared" si="5"/>
        <v>1.7543859649122806</v>
      </c>
      <c r="P28" s="27">
        <v>65</v>
      </c>
      <c r="Q28" s="28">
        <f>+'[2] POS TRAZADORES POR IPS'!$CY$261</f>
        <v>7</v>
      </c>
      <c r="R28" s="24">
        <f t="shared" si="6"/>
        <v>10.76923076923077</v>
      </c>
      <c r="S28" s="28">
        <f>+'[2] POS TRAZADORES POR IPS'!$CU$261</f>
        <v>7</v>
      </c>
      <c r="T28" s="25">
        <f t="shared" si="10"/>
        <v>10.76923076923077</v>
      </c>
      <c r="U28" s="28">
        <f>+'[2] POS TRAZADORES POR IPS'!$DP$261</f>
        <v>8</v>
      </c>
      <c r="V28" s="24">
        <f t="shared" si="7"/>
        <v>12.307692307692308</v>
      </c>
      <c r="W28" s="28">
        <f>+'[2] POS TRAZADORES POR IPS'!$EH$261</f>
        <v>7</v>
      </c>
      <c r="X28" s="29">
        <f t="shared" si="9"/>
        <v>10.76923076923077</v>
      </c>
      <c r="Y28" s="27">
        <v>100</v>
      </c>
      <c r="Z28" s="28">
        <f>+'[2] POS TRAZADORES POR IPS'!$DC$261</f>
        <v>6</v>
      </c>
      <c r="AA28" s="19">
        <f t="shared" si="8"/>
        <v>6</v>
      </c>
    </row>
    <row r="29" spans="1:27" s="38" customFormat="1" ht="19.5" customHeight="1">
      <c r="A29" s="30"/>
      <c r="B29" s="31" t="s">
        <v>42</v>
      </c>
      <c r="C29" s="32">
        <f>SUM(C9:C28)</f>
        <v>121477</v>
      </c>
      <c r="D29" s="33">
        <f>SUM(D9:D28)</f>
        <v>9501</v>
      </c>
      <c r="E29" s="34">
        <f t="shared" si="0"/>
        <v>7.821233649168155</v>
      </c>
      <c r="F29" s="35">
        <f>SUM(F9:F28)</f>
        <v>9463</v>
      </c>
      <c r="G29" s="34">
        <f t="shared" si="1"/>
        <v>7.789952007375882</v>
      </c>
      <c r="H29" s="35">
        <f>SUM(H9:H28)</f>
        <v>9660</v>
      </c>
      <c r="I29" s="34">
        <f t="shared" si="2"/>
        <v>7.952122624035826</v>
      </c>
      <c r="J29" s="35">
        <f>SUM(J9:J28)</f>
        <v>9452</v>
      </c>
      <c r="K29" s="34">
        <f t="shared" si="3"/>
        <v>7.780896795278118</v>
      </c>
      <c r="L29" s="35">
        <f>SUM(L9:L28)</f>
        <v>9463</v>
      </c>
      <c r="M29" s="34">
        <f t="shared" si="4"/>
        <v>7.789952007375882</v>
      </c>
      <c r="N29" s="35">
        <f>SUM(N9:N28)</f>
        <v>10595</v>
      </c>
      <c r="O29" s="34">
        <f t="shared" si="5"/>
        <v>8.721815652345711</v>
      </c>
      <c r="P29" s="36">
        <f>SUM(P9:P28)</f>
        <v>120626</v>
      </c>
      <c r="Q29" s="33">
        <f>SUM(Q9:Q28)</f>
        <v>9717</v>
      </c>
      <c r="R29" s="34">
        <f t="shared" si="6"/>
        <v>8.055477260292143</v>
      </c>
      <c r="S29" s="33">
        <f>SUM(S9:S28)</f>
        <v>9748</v>
      </c>
      <c r="T29" s="34">
        <f>+S29*100/P29</f>
        <v>8.081176529106495</v>
      </c>
      <c r="U29" s="33">
        <f>SUM(U9:U28)</f>
        <v>11022</v>
      </c>
      <c r="V29" s="34">
        <f t="shared" si="7"/>
        <v>9.13733357650921</v>
      </c>
      <c r="W29" s="32">
        <f>SUM(W9:W28)</f>
        <v>10067</v>
      </c>
      <c r="X29" s="37">
        <f>+W29*100/P29</f>
        <v>8.345630295292889</v>
      </c>
      <c r="Y29" s="36">
        <f>SUM(Y9:Y28)</f>
        <v>118833</v>
      </c>
      <c r="Z29" s="33">
        <f>SUM(Z9:Z28)</f>
        <v>11732</v>
      </c>
      <c r="AA29" s="34">
        <f t="shared" si="8"/>
        <v>9.872678464736227</v>
      </c>
    </row>
    <row r="30" ht="16.5" customHeight="1">
      <c r="A30" s="39" t="s">
        <v>43</v>
      </c>
    </row>
    <row r="31" ht="16.5" customHeight="1">
      <c r="A31" s="39" t="s">
        <v>44</v>
      </c>
    </row>
    <row r="32" spans="1:26" s="51" customFormat="1" ht="16.5" customHeight="1" hidden="1">
      <c r="A32" s="40"/>
      <c r="D32" s="52">
        <f>+'[1] POS TRAZADORES POR IPS'!$R$274+'[1] POS TRAZADORES POR IPS'!$AW$274+'[1] NO POS POR IPS'!$F$274+'[1] NO POS POR IPS'!$K$274</f>
        <v>8864</v>
      </c>
      <c r="F32" s="53">
        <f>+'[1] POS TRAZADORES POR IPS'!$BV$274+'[1] NO POS POR IPS'!$F$274+'[1] NO POS POR IPS'!$K$274</f>
        <v>8863</v>
      </c>
      <c r="H32" s="53">
        <f>+'[1] POS TRAZADORES POR IPS'!$K$274</f>
        <v>9409</v>
      </c>
      <c r="J32" s="53">
        <f>+'[1] POS TRAZADORES POR IPS'!$BV$274+'[1] POS  OTRAS POR IPS'!$AA$274+'[1] NO POS POR IPS'!$K$274</f>
        <v>8847</v>
      </c>
      <c r="L32" s="53">
        <f>+'[1] POS TRAZADORES POR IPS'!$BV$274+'[1] NO POS POR IPS'!$F$274+'[1] NO POS POR IPS'!$K$274</f>
        <v>8863</v>
      </c>
      <c r="N32" s="53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53">
        <f>+'[1] POS TRAZADORES POR IPS'!$CX$274+'[1] NO POS POR IPS'!$DA$274</f>
        <v>9936</v>
      </c>
      <c r="S32" s="53">
        <f>+'[1] POS TRAZADORES POR IPS'!$CT$274+'[1] NO POS POR IPS'!$GE$274</f>
        <v>10117</v>
      </c>
      <c r="U32" s="53">
        <f>+'[1] POS TRAZADORES POR IPS'!$DO$274+'[1] NO POS POR IPS'!$DR$274</f>
        <v>11266</v>
      </c>
      <c r="W32" s="53">
        <f>+'[1] POS TRAZADORES POR IPS'!$EG$274+'[1] NO POS POR IPS'!$CH$274</f>
        <v>10349</v>
      </c>
      <c r="Z32" s="53">
        <f>+'[1] POS TRAZADORES POR IPS'!$DB$274+'[1] NO POS POR IPS'!$DE$274</f>
        <v>11259</v>
      </c>
    </row>
    <row r="33" spans="1:26" s="78" customFormat="1" ht="16.5" customHeight="1" hidden="1">
      <c r="A33" s="77"/>
      <c r="D33" s="78">
        <f>+'[2] POS TRAZADORES POR IPS'!$R$274+'[2] POS TRAZADORES POR IPS'!$AW$274+'[2] NO POS POR IPS'!$F$274+'[2] NO POS POR IPS'!$K$274</f>
        <v>9501</v>
      </c>
      <c r="F33" s="78">
        <f>+'[2] POS TRAZADORES POR IPS'!$BV$274+'[2] NO POS POR IPS'!$F$274+'[2] NO POS POR IPS'!$K$274</f>
        <v>9463</v>
      </c>
      <c r="H33" s="78">
        <f>+'[2] POS TRAZADORES POR IPS'!$K$274</f>
        <v>9660</v>
      </c>
      <c r="J33" s="78">
        <f>+'[2] POS TRAZADORES POR IPS'!$BV$274+'[2] POS  OTRAS POR IPS'!$AA$274+'[2] NO POS POR IPS'!$K$274+'[2] NO POS POR IPS'!$CQ$274</f>
        <v>9452</v>
      </c>
      <c r="L33" s="78">
        <f>+'[2] POS TRAZADORES POR IPS'!$BV$274+'[2] NO POS POR IPS'!$F$274+'[2] NO POS POR IPS'!$K$274</f>
        <v>9463</v>
      </c>
      <c r="N33" s="78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78">
        <f>+'[2] POS TRAZADORES POR IPS'!$CY$274+'[2] NO POS POR IPS'!$DA$274</f>
        <v>9717</v>
      </c>
      <c r="S33" s="78">
        <f>+'[2] POS TRAZADORES POR IPS'!$CU$274+'[2] NO POS POR IPS'!$GE$274</f>
        <v>9748</v>
      </c>
      <c r="U33" s="78">
        <f>+'[2] NO POS POR IPS'!$DR$274+'[2] POS TRAZADORES POR IPS'!$DP$274</f>
        <v>11022</v>
      </c>
      <c r="W33" s="78">
        <f>+'[2] POS TRAZADORES POR IPS'!$EH$274+'[2] NO POS POR IPS'!$CH$274</f>
        <v>10067</v>
      </c>
      <c r="Z33" s="78">
        <f>+'[2] POS TRAZADORES POR IPS'!$DC$274+'[2] NO POS POR IPS'!$DE$274</f>
        <v>11732</v>
      </c>
    </row>
    <row r="34" ht="16.5" customHeight="1">
      <c r="Z34" s="54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24"/>
  <sheetViews>
    <sheetView showGridLines="0" zoomScalePageLayoutView="0" workbookViewId="0" topLeftCell="A1">
      <selection activeCell="E11" sqref="E11"/>
    </sheetView>
  </sheetViews>
  <sheetFormatPr defaultColWidth="14.57421875" defaultRowHeight="24.75" customHeight="1"/>
  <cols>
    <col min="1" max="1" width="21.140625" style="57" customWidth="1"/>
    <col min="2" max="2" width="12.421875" style="57" customWidth="1"/>
    <col min="3" max="3" width="10.00390625" style="57" customWidth="1"/>
    <col min="4" max="4" width="12.421875" style="57" customWidth="1"/>
    <col min="5" max="5" width="10.00390625" style="57" customWidth="1"/>
    <col min="6" max="16384" width="14.57421875" style="57" customWidth="1"/>
  </cols>
  <sheetData>
    <row r="1" spans="1:5" ht="18" customHeight="1">
      <c r="A1" s="55" t="s">
        <v>0</v>
      </c>
      <c r="B1" s="56"/>
      <c r="C1" s="56"/>
      <c r="D1" s="56"/>
      <c r="E1" s="56"/>
    </row>
    <row r="2" spans="1:5" ht="18" customHeight="1">
      <c r="A2" s="58" t="s">
        <v>1</v>
      </c>
      <c r="B2" s="56"/>
      <c r="C2" s="56"/>
      <c r="D2" s="56"/>
      <c r="E2" s="56"/>
    </row>
    <row r="3" spans="1:5" ht="15.75" customHeight="1">
      <c r="A3" s="58" t="s">
        <v>45</v>
      </c>
      <c r="B3" s="59"/>
      <c r="C3" s="59"/>
      <c r="D3" s="59"/>
      <c r="E3" s="59"/>
    </row>
    <row r="4" spans="1:5" ht="15.75" customHeight="1">
      <c r="A4" s="58" t="s">
        <v>46</v>
      </c>
      <c r="B4" s="59"/>
      <c r="C4" s="59"/>
      <c r="D4" s="59"/>
      <c r="E4" s="59"/>
    </row>
    <row r="6" spans="1:5" s="60" customFormat="1" ht="18" customHeight="1">
      <c r="A6" s="104" t="s">
        <v>47</v>
      </c>
      <c r="B6" s="106">
        <v>2012</v>
      </c>
      <c r="C6" s="107"/>
      <c r="D6" s="108">
        <v>2013</v>
      </c>
      <c r="E6" s="107"/>
    </row>
    <row r="7" spans="1:5" s="60" customFormat="1" ht="24.75" customHeight="1">
      <c r="A7" s="105"/>
      <c r="B7" s="61" t="s">
        <v>48</v>
      </c>
      <c r="C7" s="62" t="s">
        <v>21</v>
      </c>
      <c r="D7" s="61" t="s">
        <v>48</v>
      </c>
      <c r="E7" s="62" t="s">
        <v>21</v>
      </c>
    </row>
    <row r="8" spans="1:10" ht="24.75" customHeight="1">
      <c r="A8" s="63" t="s">
        <v>49</v>
      </c>
      <c r="B8" s="64">
        <v>8864</v>
      </c>
      <c r="C8" s="65">
        <v>7.357115585730648</v>
      </c>
      <c r="D8" s="64">
        <f>+'ENERO-POB DANE'!D29</f>
        <v>9501</v>
      </c>
      <c r="E8" s="65">
        <f>+'ENERO-POB DANE'!E29</f>
        <v>7.821233649168155</v>
      </c>
      <c r="F8" s="66"/>
      <c r="G8" s="67"/>
      <c r="H8" s="68"/>
      <c r="I8" s="68"/>
      <c r="J8" s="68"/>
    </row>
    <row r="9" spans="1:10" ht="24.75" customHeight="1">
      <c r="A9" s="63" t="s">
        <v>50</v>
      </c>
      <c r="B9" s="64">
        <v>8863</v>
      </c>
      <c r="C9" s="65">
        <v>7.3562855862286485</v>
      </c>
      <c r="D9" s="64">
        <f>+'ENERO-POB DANE'!F29</f>
        <v>9463</v>
      </c>
      <c r="E9" s="65">
        <f>+'ENERO-POB DANE'!G29</f>
        <v>7.789952007375882</v>
      </c>
      <c r="F9" s="66"/>
      <c r="G9" s="68"/>
      <c r="H9" s="68"/>
      <c r="I9" s="68"/>
      <c r="J9" s="68"/>
    </row>
    <row r="10" spans="1:10" ht="24.75" customHeight="1">
      <c r="A10" s="63" t="s">
        <v>51</v>
      </c>
      <c r="B10" s="64">
        <v>9409</v>
      </c>
      <c r="C10" s="65">
        <v>7.8094653143208115</v>
      </c>
      <c r="D10" s="64">
        <f>+'ENERO-POB DANE'!H29</f>
        <v>9660</v>
      </c>
      <c r="E10" s="65">
        <f>+'ENERO-POB DANE'!I29</f>
        <v>7.952122624035826</v>
      </c>
      <c r="F10" s="66"/>
      <c r="G10" s="68"/>
      <c r="H10" s="68"/>
      <c r="I10" s="68"/>
      <c r="J10" s="68"/>
    </row>
    <row r="11" spans="1:10" ht="24.75" customHeight="1">
      <c r="A11" s="63" t="s">
        <v>52</v>
      </c>
      <c r="B11" s="64">
        <v>8846</v>
      </c>
      <c r="C11" s="65">
        <v>7.342175594694643</v>
      </c>
      <c r="D11" s="64">
        <f>+'ENERO-POB DANE'!J29</f>
        <v>9452</v>
      </c>
      <c r="E11" s="65">
        <f>+'ENERO-POB DANE'!K29</f>
        <v>7.780896795278118</v>
      </c>
      <c r="F11" s="66"/>
      <c r="G11" s="68"/>
      <c r="H11" s="68"/>
      <c r="I11" s="68"/>
      <c r="J11" s="68"/>
    </row>
    <row r="12" spans="1:10" ht="24.75" customHeight="1">
      <c r="A12" s="63" t="s">
        <v>14</v>
      </c>
      <c r="B12" s="64">
        <v>8863</v>
      </c>
      <c r="C12" s="65">
        <v>7.3562855862286485</v>
      </c>
      <c r="D12" s="64">
        <f>+'ENERO-POB DANE'!L29</f>
        <v>9463</v>
      </c>
      <c r="E12" s="65">
        <f>+'ENERO-POB DANE'!M29</f>
        <v>7.789952007375882</v>
      </c>
      <c r="F12" s="66"/>
      <c r="G12" s="68"/>
      <c r="H12" s="68"/>
      <c r="I12" s="68"/>
      <c r="J12" s="68"/>
    </row>
    <row r="13" spans="1:10" ht="24.75" customHeight="1">
      <c r="A13" s="63" t="s">
        <v>15</v>
      </c>
      <c r="B13" s="64">
        <v>9717</v>
      </c>
      <c r="C13" s="65">
        <v>8.065105160936904</v>
      </c>
      <c r="D13" s="64">
        <f>+'ENERO-POB DANE'!N29</f>
        <v>10595</v>
      </c>
      <c r="E13" s="65">
        <f>+'ENERO-POB DANE'!O29</f>
        <v>8.721815652345711</v>
      </c>
      <c r="F13" s="66"/>
      <c r="G13" s="68"/>
      <c r="H13" s="68"/>
      <c r="I13" s="68"/>
      <c r="J13" s="68"/>
    </row>
    <row r="14" spans="1:10" ht="24.75" customHeight="1">
      <c r="A14" s="63" t="s">
        <v>53</v>
      </c>
      <c r="B14" s="64">
        <v>9936</v>
      </c>
      <c r="C14" s="65">
        <v>8.275586353944563</v>
      </c>
      <c r="D14" s="64">
        <f>+'ENERO-POB DANE'!Q29</f>
        <v>9717</v>
      </c>
      <c r="E14" s="65">
        <f>+'ENERO-POB DANE'!R29</f>
        <v>8.055477260292143</v>
      </c>
      <c r="F14" s="66"/>
      <c r="G14" s="68"/>
      <c r="H14" s="68"/>
      <c r="I14" s="68"/>
      <c r="J14" s="68"/>
    </row>
    <row r="15" spans="1:10" ht="24.75" customHeight="1">
      <c r="A15" s="63" t="s">
        <v>17</v>
      </c>
      <c r="B15" s="64">
        <v>10117</v>
      </c>
      <c r="C15" s="65">
        <v>8.426339285714286</v>
      </c>
      <c r="D15" s="64">
        <f>+'ENERO-POB DANE'!S29</f>
        <v>9748</v>
      </c>
      <c r="E15" s="65">
        <f>+'ENERO-POB DANE'!T29</f>
        <v>8.081176529106495</v>
      </c>
      <c r="F15" s="66"/>
      <c r="G15" s="68"/>
      <c r="H15" s="68"/>
      <c r="I15" s="68"/>
      <c r="J15" s="68"/>
    </row>
    <row r="16" spans="1:10" ht="24.75" customHeight="1">
      <c r="A16" s="63" t="s">
        <v>18</v>
      </c>
      <c r="B16" s="64">
        <v>11266</v>
      </c>
      <c r="C16" s="65">
        <v>9.383328891257996</v>
      </c>
      <c r="D16" s="64">
        <f>+'ENERO-POB DANE'!U29</f>
        <v>11022</v>
      </c>
      <c r="E16" s="65">
        <f>+'ENERO-POB DANE'!V29</f>
        <v>9.13733357650921</v>
      </c>
      <c r="F16" s="66"/>
      <c r="G16" s="68"/>
      <c r="H16" s="68"/>
      <c r="I16" s="68"/>
      <c r="J16" s="68"/>
    </row>
    <row r="17" spans="1:10" ht="24.75" customHeight="1">
      <c r="A17" s="63" t="s">
        <v>19</v>
      </c>
      <c r="B17" s="64">
        <v>10349</v>
      </c>
      <c r="C17" s="65">
        <v>8.619569562899787</v>
      </c>
      <c r="D17" s="64">
        <f>+'ENERO-POB DANE'!W29</f>
        <v>10067</v>
      </c>
      <c r="E17" s="65">
        <f>+'ENERO-POB DANE'!X29</f>
        <v>8.345630295292889</v>
      </c>
      <c r="F17" s="66"/>
      <c r="G17" s="68"/>
      <c r="H17" s="68"/>
      <c r="I17" s="68"/>
      <c r="J17" s="68"/>
    </row>
    <row r="18" spans="1:10" ht="24.75" customHeight="1">
      <c r="A18" s="63" t="s">
        <v>54</v>
      </c>
      <c r="B18" s="64">
        <v>11259</v>
      </c>
      <c r="C18" s="65">
        <v>9.47464088258312</v>
      </c>
      <c r="D18" s="64">
        <f>+'ENERO-POB DANE'!Z29</f>
        <v>11732</v>
      </c>
      <c r="E18" s="65">
        <f>+'ENERO-POB DANE'!AA29</f>
        <v>9.881243156742189</v>
      </c>
      <c r="F18" s="66"/>
      <c r="G18" s="68"/>
      <c r="H18" s="68"/>
      <c r="I18" s="68"/>
      <c r="J18" s="68"/>
    </row>
    <row r="19" ht="15" customHeight="1">
      <c r="A19" s="69" t="s">
        <v>55</v>
      </c>
    </row>
    <row r="20" spans="1:6" ht="12" customHeight="1">
      <c r="A20" s="70"/>
      <c r="B20" s="71"/>
      <c r="C20" s="71"/>
      <c r="D20" s="71"/>
      <c r="E20" s="71"/>
      <c r="F20" s="72"/>
    </row>
    <row r="21" ht="14.25" customHeight="1">
      <c r="A21" s="73"/>
    </row>
    <row r="22" ht="14.25" customHeight="1">
      <c r="A22" s="73"/>
    </row>
    <row r="23" ht="14.25" customHeight="1">
      <c r="A23" s="73"/>
    </row>
    <row r="24" ht="14.25" customHeight="1">
      <c r="A24" s="73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23"/>
  <sheetViews>
    <sheetView showGridLines="0" tabSelected="1" zoomScalePageLayoutView="0" workbookViewId="0" topLeftCell="A1">
      <selection activeCell="F11" sqref="F11"/>
    </sheetView>
  </sheetViews>
  <sheetFormatPr defaultColWidth="14.57421875" defaultRowHeight="24.75" customHeight="1"/>
  <cols>
    <col min="1" max="1" width="21.140625" style="57" customWidth="1"/>
    <col min="2" max="2" width="12.421875" style="57" customWidth="1"/>
    <col min="3" max="3" width="8.7109375" style="57" customWidth="1"/>
    <col min="4" max="4" width="11.28125" style="57" customWidth="1"/>
    <col min="5" max="5" width="10.00390625" style="57" customWidth="1"/>
    <col min="6" max="16384" width="14.57421875" style="57" customWidth="1"/>
  </cols>
  <sheetData>
    <row r="1" spans="1:5" ht="18.75" customHeight="1">
      <c r="A1" s="55" t="s">
        <v>0</v>
      </c>
      <c r="B1" s="56"/>
      <c r="C1" s="56"/>
      <c r="D1" s="56"/>
      <c r="E1" s="56"/>
    </row>
    <row r="2" spans="1:5" ht="18.75" customHeight="1">
      <c r="A2" s="58" t="s">
        <v>1</v>
      </c>
      <c r="B2" s="56"/>
      <c r="C2" s="56"/>
      <c r="D2" s="56"/>
      <c r="E2" s="56"/>
    </row>
    <row r="3" spans="1:5" ht="18.75" customHeight="1">
      <c r="A3" s="58" t="s">
        <v>56</v>
      </c>
      <c r="B3" s="59"/>
      <c r="C3" s="59"/>
      <c r="D3" s="59"/>
      <c r="E3" s="59"/>
    </row>
    <row r="4" spans="1:5" ht="18.75" customHeight="1">
      <c r="A4" s="74" t="s">
        <v>60</v>
      </c>
      <c r="B4" s="59"/>
      <c r="C4" s="59"/>
      <c r="D4" s="59"/>
      <c r="E4" s="59"/>
    </row>
    <row r="5" ht="18.75" customHeight="1"/>
    <row r="6" spans="1:5" s="60" customFormat="1" ht="31.5" customHeight="1">
      <c r="A6" s="75" t="s">
        <v>47</v>
      </c>
      <c r="B6" s="76" t="s">
        <v>48</v>
      </c>
      <c r="C6" s="76" t="s">
        <v>21</v>
      </c>
      <c r="D6" s="75" t="s">
        <v>57</v>
      </c>
      <c r="E6" s="76" t="s">
        <v>21</v>
      </c>
    </row>
    <row r="7" spans="1:10" ht="24.75" customHeight="1">
      <c r="A7" s="63" t="s">
        <v>49</v>
      </c>
      <c r="B7" s="64">
        <f>+'COMP-ENERO BOGOTA'!D8</f>
        <v>9501</v>
      </c>
      <c r="C7" s="65">
        <f>+'COMP-ENERO BOGOTA'!E8</f>
        <v>7.821233649168155</v>
      </c>
      <c r="D7" s="65">
        <f>7.92</f>
        <v>7.92</v>
      </c>
      <c r="E7" s="65">
        <f>+D7-C7</f>
        <v>0.09876635083184482</v>
      </c>
      <c r="F7" s="66"/>
      <c r="G7" s="66"/>
      <c r="H7" s="68"/>
      <c r="I7" s="68"/>
      <c r="J7" s="68"/>
    </row>
    <row r="8" spans="1:10" ht="24.75" customHeight="1">
      <c r="A8" s="63" t="s">
        <v>50</v>
      </c>
      <c r="B8" s="64">
        <f>+'COMP-ENERO BOGOTA'!D9</f>
        <v>9463</v>
      </c>
      <c r="C8" s="65">
        <f>+'COMP-ENERO BOGOTA'!E9</f>
        <v>7.789952007375882</v>
      </c>
      <c r="D8" s="65">
        <f aca="true" t="shared" si="0" ref="D8:D17">7.92</f>
        <v>7.92</v>
      </c>
      <c r="E8" s="65">
        <f aca="true" t="shared" si="1" ref="E8:E17">+D8-C8</f>
        <v>0.13004799262411826</v>
      </c>
      <c r="F8" s="66"/>
      <c r="G8" s="68"/>
      <c r="H8" s="68"/>
      <c r="I8" s="68"/>
      <c r="J8" s="68"/>
    </row>
    <row r="9" spans="1:10" ht="24.75" customHeight="1">
      <c r="A9" s="63" t="s">
        <v>51</v>
      </c>
      <c r="B9" s="64">
        <f>+'COMP-ENERO BOGOTA'!D10</f>
        <v>9660</v>
      </c>
      <c r="C9" s="65">
        <f>+'COMP-ENERO BOGOTA'!E10</f>
        <v>7.952122624035826</v>
      </c>
      <c r="D9" s="65">
        <f t="shared" si="0"/>
        <v>7.92</v>
      </c>
      <c r="E9" s="65">
        <f t="shared" si="1"/>
        <v>-0.032122624035825886</v>
      </c>
      <c r="F9" s="66"/>
      <c r="G9" s="68"/>
      <c r="H9" s="68"/>
      <c r="I9" s="68"/>
      <c r="J9" s="68"/>
    </row>
    <row r="10" spans="1:10" ht="24.75" customHeight="1">
      <c r="A10" s="63" t="s">
        <v>52</v>
      </c>
      <c r="B10" s="64">
        <f>+'COMP-ENERO BOGOTA'!D11</f>
        <v>9452</v>
      </c>
      <c r="C10" s="65">
        <f>+'COMP-ENERO BOGOTA'!E11</f>
        <v>7.780896795278118</v>
      </c>
      <c r="D10" s="65">
        <f t="shared" si="0"/>
        <v>7.92</v>
      </c>
      <c r="E10" s="65">
        <f t="shared" si="1"/>
        <v>0.13910320472188165</v>
      </c>
      <c r="F10" s="66"/>
      <c r="G10" s="68"/>
      <c r="H10" s="68"/>
      <c r="I10" s="68"/>
      <c r="J10" s="68"/>
    </row>
    <row r="11" spans="1:10" ht="24.75" customHeight="1">
      <c r="A11" s="63" t="s">
        <v>14</v>
      </c>
      <c r="B11" s="64">
        <f>+'COMP-ENERO BOGOTA'!D12</f>
        <v>9463</v>
      </c>
      <c r="C11" s="65">
        <f>+'COMP-ENERO BOGOTA'!E12</f>
        <v>7.789952007375882</v>
      </c>
      <c r="D11" s="65">
        <f t="shared" si="0"/>
        <v>7.92</v>
      </c>
      <c r="E11" s="65">
        <f t="shared" si="1"/>
        <v>0.13004799262411826</v>
      </c>
      <c r="F11" s="66"/>
      <c r="G11" s="68"/>
      <c r="H11" s="68"/>
      <c r="I11" s="68"/>
      <c r="J11" s="68"/>
    </row>
    <row r="12" spans="1:10" ht="24.75" customHeight="1">
      <c r="A12" s="63" t="s">
        <v>15</v>
      </c>
      <c r="B12" s="64">
        <f>+'COMP-ENERO BOGOTA'!D13</f>
        <v>10595</v>
      </c>
      <c r="C12" s="65">
        <f>+'COMP-ENERO BOGOTA'!E13</f>
        <v>8.721815652345711</v>
      </c>
      <c r="D12" s="65">
        <f t="shared" si="0"/>
        <v>7.92</v>
      </c>
      <c r="E12" s="65">
        <f t="shared" si="1"/>
        <v>-0.8018156523457112</v>
      </c>
      <c r="F12" s="66"/>
      <c r="G12" s="68"/>
      <c r="H12" s="68"/>
      <c r="I12" s="68"/>
      <c r="J12" s="68"/>
    </row>
    <row r="13" spans="1:10" ht="24.75" customHeight="1">
      <c r="A13" s="63" t="s">
        <v>53</v>
      </c>
      <c r="B13" s="64">
        <f>+'COMP-ENERO BOGOTA'!D14</f>
        <v>9717</v>
      </c>
      <c r="C13" s="65">
        <f>+'COMP-ENERO BOGOTA'!E14</f>
        <v>8.055477260292143</v>
      </c>
      <c r="D13" s="65">
        <f t="shared" si="0"/>
        <v>7.92</v>
      </c>
      <c r="E13" s="65">
        <f t="shared" si="1"/>
        <v>-0.13547726029214324</v>
      </c>
      <c r="F13" s="66"/>
      <c r="G13" s="68"/>
      <c r="H13" s="68"/>
      <c r="I13" s="68"/>
      <c r="J13" s="68"/>
    </row>
    <row r="14" spans="1:10" ht="24.75" customHeight="1">
      <c r="A14" s="63" t="s">
        <v>17</v>
      </c>
      <c r="B14" s="64">
        <f>+'COMP-ENERO BOGOTA'!D15</f>
        <v>9748</v>
      </c>
      <c r="C14" s="65">
        <f>+'COMP-ENERO BOGOTA'!E15</f>
        <v>8.081176529106495</v>
      </c>
      <c r="D14" s="65">
        <f t="shared" si="0"/>
        <v>7.92</v>
      </c>
      <c r="E14" s="65">
        <f t="shared" si="1"/>
        <v>-0.16117652910649483</v>
      </c>
      <c r="F14" s="66"/>
      <c r="G14" s="68"/>
      <c r="H14" s="68"/>
      <c r="I14" s="68"/>
      <c r="J14" s="68"/>
    </row>
    <row r="15" spans="1:10" ht="24.75" customHeight="1">
      <c r="A15" s="63" t="s">
        <v>18</v>
      </c>
      <c r="B15" s="64">
        <f>+'COMP-ENERO BOGOTA'!D16</f>
        <v>11022</v>
      </c>
      <c r="C15" s="65">
        <f>+'COMP-ENERO BOGOTA'!E16</f>
        <v>9.13733357650921</v>
      </c>
      <c r="D15" s="65">
        <f t="shared" si="0"/>
        <v>7.92</v>
      </c>
      <c r="E15" s="65">
        <f t="shared" si="1"/>
        <v>-1.2173335765092101</v>
      </c>
      <c r="F15" s="66"/>
      <c r="G15" s="68"/>
      <c r="H15" s="68"/>
      <c r="I15" s="68"/>
      <c r="J15" s="68"/>
    </row>
    <row r="16" spans="1:10" ht="24.75" customHeight="1">
      <c r="A16" s="63" t="s">
        <v>19</v>
      </c>
      <c r="B16" s="64">
        <f>+'COMP-ENERO BOGOTA'!D17</f>
        <v>10067</v>
      </c>
      <c r="C16" s="65">
        <f>+'COMP-ENERO BOGOTA'!E17</f>
        <v>8.345630295292889</v>
      </c>
      <c r="D16" s="65">
        <f t="shared" si="0"/>
        <v>7.92</v>
      </c>
      <c r="E16" s="65">
        <f t="shared" si="1"/>
        <v>-0.42563029529288876</v>
      </c>
      <c r="F16" s="66"/>
      <c r="G16" s="68"/>
      <c r="H16" s="68"/>
      <c r="I16" s="68"/>
      <c r="J16" s="68"/>
    </row>
    <row r="17" spans="1:10" ht="24.75" customHeight="1">
      <c r="A17" s="63" t="s">
        <v>58</v>
      </c>
      <c r="B17" s="64">
        <f>+'COMP-ENERO BOGOTA'!D18</f>
        <v>11732</v>
      </c>
      <c r="C17" s="65">
        <f>+'COMP-ENERO BOGOTA'!E18</f>
        <v>9.881243156742189</v>
      </c>
      <c r="D17" s="65">
        <f t="shared" si="0"/>
        <v>7.92</v>
      </c>
      <c r="E17" s="65">
        <f t="shared" si="1"/>
        <v>-1.9612431567421886</v>
      </c>
      <c r="F17" s="66"/>
      <c r="G17" s="68"/>
      <c r="H17" s="68"/>
      <c r="I17" s="68"/>
      <c r="J17" s="68"/>
    </row>
    <row r="18" ht="15" customHeight="1">
      <c r="A18" s="69" t="s">
        <v>55</v>
      </c>
    </row>
    <row r="19" spans="1:6" ht="12" customHeight="1">
      <c r="A19" s="70"/>
      <c r="B19" s="71"/>
      <c r="C19" s="71"/>
      <c r="D19" s="71"/>
      <c r="E19" s="71"/>
      <c r="F19" s="72"/>
    </row>
    <row r="20" ht="14.25" customHeight="1">
      <c r="A20" s="73"/>
    </row>
    <row r="21" ht="14.25" customHeight="1">
      <c r="A21" s="73"/>
    </row>
    <row r="22" ht="14.25" customHeight="1">
      <c r="A22" s="73"/>
    </row>
    <row r="23" ht="14.25" customHeight="1">
      <c r="A23" s="73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M34"/>
  <sheetViews>
    <sheetView zoomScalePageLayoutView="0" workbookViewId="0" topLeftCell="W4">
      <selection activeCell="AM11" sqref="AM11:AM30"/>
    </sheetView>
  </sheetViews>
  <sheetFormatPr defaultColWidth="11.421875" defaultRowHeight="12.75"/>
  <cols>
    <col min="1" max="1" width="4.57421875" style="0" customWidth="1"/>
    <col min="3" max="3" width="12.7109375" style="0" customWidth="1"/>
    <col min="11" max="11" width="1.28515625" style="0" customWidth="1"/>
    <col min="12" max="12" width="18.00390625" style="0" customWidth="1"/>
    <col min="21" max="21" width="4.00390625" style="0" customWidth="1"/>
    <col min="31" max="31" width="2.57421875" style="0" customWidth="1"/>
    <col min="33" max="33" width="12.140625" style="0" customWidth="1"/>
  </cols>
  <sheetData>
    <row r="7" spans="3:33" ht="12.75">
      <c r="C7" s="81" t="s">
        <v>61</v>
      </c>
      <c r="M7" s="81" t="s">
        <v>62</v>
      </c>
      <c r="W7" s="81" t="s">
        <v>64</v>
      </c>
      <c r="AG7" s="81" t="s">
        <v>63</v>
      </c>
    </row>
    <row r="8" spans="1:34" ht="12.75">
      <c r="A8" s="91" t="s">
        <v>3</v>
      </c>
      <c r="B8" s="92"/>
      <c r="C8" s="97" t="s">
        <v>4</v>
      </c>
      <c r="D8" s="109" t="s">
        <v>21</v>
      </c>
      <c r="K8" s="91" t="s">
        <v>3</v>
      </c>
      <c r="L8" s="92"/>
      <c r="M8" s="97" t="s">
        <v>4</v>
      </c>
      <c r="N8" s="109" t="s">
        <v>21</v>
      </c>
      <c r="U8" s="91" t="s">
        <v>3</v>
      </c>
      <c r="V8" s="92"/>
      <c r="W8" s="97" t="s">
        <v>4</v>
      </c>
      <c r="X8" s="109" t="s">
        <v>21</v>
      </c>
      <c r="AE8" s="91" t="s">
        <v>3</v>
      </c>
      <c r="AF8" s="92"/>
      <c r="AG8" s="97" t="s">
        <v>4</v>
      </c>
      <c r="AH8" s="109" t="s">
        <v>21</v>
      </c>
    </row>
    <row r="9" spans="1:34" ht="12.75">
      <c r="A9" s="93"/>
      <c r="B9" s="94"/>
      <c r="C9" s="98"/>
      <c r="D9" s="110"/>
      <c r="K9" s="93"/>
      <c r="L9" s="94"/>
      <c r="M9" s="98"/>
      <c r="N9" s="110"/>
      <c r="U9" s="93"/>
      <c r="V9" s="94"/>
      <c r="W9" s="98"/>
      <c r="X9" s="110"/>
      <c r="AE9" s="93"/>
      <c r="AF9" s="94"/>
      <c r="AG9" s="98"/>
      <c r="AH9" s="110"/>
    </row>
    <row r="10" spans="1:34" ht="12.75">
      <c r="A10" s="95"/>
      <c r="B10" s="96"/>
      <c r="C10" s="99"/>
      <c r="D10" s="110"/>
      <c r="K10" s="95"/>
      <c r="L10" s="96"/>
      <c r="M10" s="99"/>
      <c r="N10" s="110"/>
      <c r="U10" s="95"/>
      <c r="V10" s="96"/>
      <c r="W10" s="99"/>
      <c r="X10" s="110"/>
      <c r="AE10" s="95"/>
      <c r="AF10" s="96"/>
      <c r="AG10" s="99"/>
      <c r="AH10" s="110"/>
    </row>
    <row r="11" spans="1:39" ht="15" customHeight="1">
      <c r="A11" s="10">
        <v>1</v>
      </c>
      <c r="B11" s="11" t="s">
        <v>22</v>
      </c>
      <c r="C11" s="13">
        <v>8800</v>
      </c>
      <c r="D11" s="82">
        <f>+C11*100/$C$31</f>
        <v>7.283389819384961</v>
      </c>
      <c r="E11" s="82">
        <f>654*D11/100</f>
        <v>47.63336941877765</v>
      </c>
      <c r="G11" s="82">
        <f>+C11+E11</f>
        <v>8847.633369418778</v>
      </c>
      <c r="I11">
        <v>8848</v>
      </c>
      <c r="K11" s="10">
        <v>1</v>
      </c>
      <c r="L11" s="11" t="s">
        <v>22</v>
      </c>
      <c r="M11" s="18">
        <v>5762</v>
      </c>
      <c r="N11" s="82">
        <f>+M11*100/$C$31</f>
        <v>4.7689650158291075</v>
      </c>
      <c r="O11" s="82">
        <f>226*N11/100</f>
        <v>10.777860935773782</v>
      </c>
      <c r="Q11" s="82">
        <f>+M11+O11</f>
        <v>5772.777860935774</v>
      </c>
      <c r="S11">
        <v>5772</v>
      </c>
      <c r="U11" s="10">
        <v>1</v>
      </c>
      <c r="V11" s="11" t="s">
        <v>22</v>
      </c>
      <c r="W11" s="18">
        <v>5841</v>
      </c>
      <c r="X11" s="82">
        <f>+W11*100/$W$31</f>
        <v>4.8990170094273155</v>
      </c>
      <c r="Y11" s="82">
        <f>498*X11/100</f>
        <v>24.39710470694803</v>
      </c>
      <c r="AA11" s="82">
        <f>+W11-Y11</f>
        <v>5816.602895293052</v>
      </c>
      <c r="AC11">
        <v>5817</v>
      </c>
      <c r="AE11" s="10">
        <v>1</v>
      </c>
      <c r="AF11" s="11" t="s">
        <v>22</v>
      </c>
      <c r="AG11" s="18">
        <v>9066.040238095238</v>
      </c>
      <c r="AH11" s="82">
        <f>+AG11*100/$AG$31</f>
        <v>7.5299155845644075</v>
      </c>
      <c r="AI11" s="82">
        <f>226*AH11/100</f>
        <v>17.01760922111556</v>
      </c>
      <c r="AK11" s="82">
        <f>+AG11+AI11</f>
        <v>9083.057847316353</v>
      </c>
      <c r="AM11">
        <v>9083</v>
      </c>
    </row>
    <row r="12" spans="1:39" ht="15" customHeight="1">
      <c r="A12" s="20">
        <v>2</v>
      </c>
      <c r="B12" s="21" t="s">
        <v>23</v>
      </c>
      <c r="C12" s="23">
        <v>7823.339929759511</v>
      </c>
      <c r="D12" s="82">
        <f aca="true" t="shared" si="0" ref="D12:D30">+C12*100/$C$31</f>
        <v>6.475049363408895</v>
      </c>
      <c r="E12" s="82">
        <f aca="true" t="shared" si="1" ref="E12:E30">654*D12/100</f>
        <v>42.34682283669417</v>
      </c>
      <c r="G12" s="82">
        <f aca="true" t="shared" si="2" ref="G12:G30">+C12+E12</f>
        <v>7865.686752596204</v>
      </c>
      <c r="I12">
        <v>7866</v>
      </c>
      <c r="K12" s="20">
        <v>2</v>
      </c>
      <c r="L12" s="21" t="s">
        <v>23</v>
      </c>
      <c r="M12" s="27">
        <v>1238</v>
      </c>
      <c r="N12" s="82">
        <f aca="true" t="shared" si="3" ref="N12:N30">+M12*100/$C$31</f>
        <v>1.0246405223180206</v>
      </c>
      <c r="O12" s="82">
        <f aca="true" t="shared" si="4" ref="O12:O31">226*N12/100</f>
        <v>2.3156875804387265</v>
      </c>
      <c r="Q12" s="82">
        <f aca="true" t="shared" si="5" ref="Q12:Q30">+M12+O12</f>
        <v>1240.3156875804386</v>
      </c>
      <c r="S12">
        <v>1240</v>
      </c>
      <c r="U12" s="20">
        <v>2</v>
      </c>
      <c r="V12" s="21" t="s">
        <v>23</v>
      </c>
      <c r="W12" s="27">
        <v>1138</v>
      </c>
      <c r="X12" s="82">
        <f aca="true" t="shared" si="6" ref="X12:X30">+W12*100/$W$31</f>
        <v>0.954473781326534</v>
      </c>
      <c r="Y12" s="82">
        <f aca="true" t="shared" si="7" ref="Y12:Y30">498*X12/100</f>
        <v>4.753279431006139</v>
      </c>
      <c r="AA12" s="82">
        <f aca="true" t="shared" si="8" ref="AA12:AA30">+W12-Y12</f>
        <v>1133.2467205689939</v>
      </c>
      <c r="AC12">
        <v>1133</v>
      </c>
      <c r="AE12" s="20">
        <v>2</v>
      </c>
      <c r="AF12" s="21" t="s">
        <v>23</v>
      </c>
      <c r="AG12" s="27">
        <v>7532.537281284607</v>
      </c>
      <c r="AH12" s="82">
        <f aca="true" t="shared" si="9" ref="AH12:AH30">+AG12*100/$AG$31</f>
        <v>6.25624510547882</v>
      </c>
      <c r="AI12" s="82">
        <f aca="true" t="shared" si="10" ref="AI12:AI30">226*AH12/100</f>
        <v>14.139113938382133</v>
      </c>
      <c r="AK12" s="82">
        <f aca="true" t="shared" si="11" ref="AK12:AK30">+AG12+AI12</f>
        <v>7546.676395222989</v>
      </c>
      <c r="AM12">
        <v>7547</v>
      </c>
    </row>
    <row r="13" spans="1:39" ht="15" customHeight="1">
      <c r="A13" s="20">
        <v>3</v>
      </c>
      <c r="B13" s="21" t="s">
        <v>24</v>
      </c>
      <c r="C13" s="23">
        <v>1400</v>
      </c>
      <c r="D13" s="82">
        <f t="shared" si="0"/>
        <v>1.1587211076294257</v>
      </c>
      <c r="E13" s="82">
        <f t="shared" si="1"/>
        <v>7.578036043896444</v>
      </c>
      <c r="G13" s="82">
        <f t="shared" si="2"/>
        <v>1407.5780360438964</v>
      </c>
      <c r="I13">
        <v>1407</v>
      </c>
      <c r="K13" s="20">
        <v>3</v>
      </c>
      <c r="L13" s="21" t="s">
        <v>24</v>
      </c>
      <c r="M13" s="27">
        <v>1744</v>
      </c>
      <c r="N13" s="82">
        <f t="shared" si="3"/>
        <v>1.4434354369326559</v>
      </c>
      <c r="O13" s="82">
        <f t="shared" si="4"/>
        <v>3.2621640874678026</v>
      </c>
      <c r="Q13" s="82">
        <f t="shared" si="5"/>
        <v>1747.262164087468</v>
      </c>
      <c r="S13">
        <v>1747</v>
      </c>
      <c r="U13" s="20">
        <v>3</v>
      </c>
      <c r="V13" s="21" t="s">
        <v>24</v>
      </c>
      <c r="W13" s="27">
        <v>1673</v>
      </c>
      <c r="X13" s="82">
        <f t="shared" si="6"/>
        <v>1.4031938806320663</v>
      </c>
      <c r="Y13" s="82">
        <f t="shared" si="7"/>
        <v>6.987905525547689</v>
      </c>
      <c r="AA13" s="82">
        <f t="shared" si="8"/>
        <v>1666.0120944744524</v>
      </c>
      <c r="AC13">
        <v>1666</v>
      </c>
      <c r="AE13" s="20">
        <v>3</v>
      </c>
      <c r="AF13" s="21" t="s">
        <v>24</v>
      </c>
      <c r="AG13" s="27">
        <v>1329</v>
      </c>
      <c r="AH13" s="82">
        <f t="shared" si="9"/>
        <v>1.1038179347402288</v>
      </c>
      <c r="AI13" s="82">
        <f t="shared" si="10"/>
        <v>2.494628532512917</v>
      </c>
      <c r="AK13" s="82">
        <f t="shared" si="11"/>
        <v>1331.494628532513</v>
      </c>
      <c r="AM13">
        <v>1331</v>
      </c>
    </row>
    <row r="14" spans="1:39" ht="15" customHeight="1">
      <c r="A14" s="20">
        <v>4</v>
      </c>
      <c r="B14" s="21" t="s">
        <v>25</v>
      </c>
      <c r="C14" s="23">
        <v>6267.864424268007</v>
      </c>
      <c r="D14" s="82">
        <f t="shared" si="0"/>
        <v>5.187647720113497</v>
      </c>
      <c r="E14" s="82">
        <f t="shared" si="1"/>
        <v>33.92721608954227</v>
      </c>
      <c r="G14" s="82">
        <f t="shared" si="2"/>
        <v>6301.791640357549</v>
      </c>
      <c r="I14">
        <v>6302</v>
      </c>
      <c r="K14" s="20">
        <v>4</v>
      </c>
      <c r="L14" s="21" t="s">
        <v>25</v>
      </c>
      <c r="M14" s="27">
        <v>7183</v>
      </c>
      <c r="N14" s="82">
        <f t="shared" si="3"/>
        <v>5.945066940072975</v>
      </c>
      <c r="O14" s="82">
        <f t="shared" si="4"/>
        <v>13.435851284564924</v>
      </c>
      <c r="Q14" s="82">
        <f t="shared" si="5"/>
        <v>7196.435851284565</v>
      </c>
      <c r="S14">
        <v>7197</v>
      </c>
      <c r="U14" s="20">
        <v>4</v>
      </c>
      <c r="V14" s="21" t="s">
        <v>25</v>
      </c>
      <c r="W14" s="27">
        <v>7095</v>
      </c>
      <c r="X14" s="82">
        <f t="shared" si="6"/>
        <v>5.95078337303318</v>
      </c>
      <c r="Y14" s="82">
        <f t="shared" si="7"/>
        <v>29.634901197705236</v>
      </c>
      <c r="AA14" s="82">
        <f t="shared" si="8"/>
        <v>7065.365098802295</v>
      </c>
      <c r="AC14">
        <v>7065</v>
      </c>
      <c r="AE14" s="20">
        <v>4</v>
      </c>
      <c r="AF14" s="21" t="s">
        <v>25</v>
      </c>
      <c r="AG14" s="27">
        <v>6064.1084745293465</v>
      </c>
      <c r="AH14" s="82">
        <f t="shared" si="9"/>
        <v>5.036622793375246</v>
      </c>
      <c r="AI14" s="82">
        <f t="shared" si="10"/>
        <v>11.382767513028057</v>
      </c>
      <c r="AK14" s="82">
        <f t="shared" si="11"/>
        <v>6075.491242042374</v>
      </c>
      <c r="AM14">
        <v>6076</v>
      </c>
    </row>
    <row r="15" spans="1:39" ht="15" customHeight="1">
      <c r="A15" s="20">
        <v>5</v>
      </c>
      <c r="B15" s="21" t="s">
        <v>26</v>
      </c>
      <c r="C15" s="23">
        <v>6135.848315304205</v>
      </c>
      <c r="D15" s="82">
        <f t="shared" si="0"/>
        <v>5.078383540111025</v>
      </c>
      <c r="E15" s="82">
        <f t="shared" si="1"/>
        <v>33.2126283523261</v>
      </c>
      <c r="G15" s="82">
        <f t="shared" si="2"/>
        <v>6169.060943656531</v>
      </c>
      <c r="I15">
        <v>6169</v>
      </c>
      <c r="K15" s="20">
        <v>5</v>
      </c>
      <c r="L15" s="21" t="s">
        <v>26</v>
      </c>
      <c r="M15" s="27">
        <v>8196</v>
      </c>
      <c r="N15" s="82">
        <f t="shared" si="3"/>
        <v>6.783484427236266</v>
      </c>
      <c r="O15" s="82">
        <f t="shared" si="4"/>
        <v>15.330674805553963</v>
      </c>
      <c r="Q15" s="82">
        <f t="shared" si="5"/>
        <v>8211.330674805555</v>
      </c>
      <c r="S15">
        <v>8211</v>
      </c>
      <c r="U15" s="20">
        <v>5</v>
      </c>
      <c r="V15" s="21" t="s">
        <v>26</v>
      </c>
      <c r="W15" s="27">
        <v>8138</v>
      </c>
      <c r="X15" s="82">
        <f t="shared" si="6"/>
        <v>6.825577884389573</v>
      </c>
      <c r="Y15" s="82">
        <f t="shared" si="7"/>
        <v>33.99137786426007</v>
      </c>
      <c r="AA15" s="82">
        <f t="shared" si="8"/>
        <v>8104.00862213574</v>
      </c>
      <c r="AC15">
        <v>8104</v>
      </c>
      <c r="AE15" s="20">
        <v>5</v>
      </c>
      <c r="AF15" s="21" t="s">
        <v>26</v>
      </c>
      <c r="AG15" s="27">
        <v>6389.676002214839</v>
      </c>
      <c r="AH15" s="82">
        <f t="shared" si="9"/>
        <v>5.307027064276889</v>
      </c>
      <c r="AI15" s="82">
        <f t="shared" si="10"/>
        <v>11.99388116526577</v>
      </c>
      <c r="AK15" s="82">
        <f t="shared" si="11"/>
        <v>6401.669883380105</v>
      </c>
      <c r="AM15">
        <v>6402</v>
      </c>
    </row>
    <row r="16" spans="1:39" ht="15" customHeight="1">
      <c r="A16" s="20">
        <v>6</v>
      </c>
      <c r="B16" s="21" t="s">
        <v>27</v>
      </c>
      <c r="C16" s="23">
        <v>3554.05687382921</v>
      </c>
      <c r="D16" s="82">
        <f t="shared" si="0"/>
        <v>2.941543369586683</v>
      </c>
      <c r="E16" s="82">
        <f t="shared" si="1"/>
        <v>19.237693637096907</v>
      </c>
      <c r="G16" s="82">
        <f t="shared" si="2"/>
        <v>3573.294567466307</v>
      </c>
      <c r="I16">
        <v>3573</v>
      </c>
      <c r="K16" s="20">
        <v>6</v>
      </c>
      <c r="L16" s="21" t="s">
        <v>27</v>
      </c>
      <c r="M16" s="27">
        <v>3148</v>
      </c>
      <c r="N16" s="82">
        <f t="shared" si="3"/>
        <v>2.605467176298166</v>
      </c>
      <c r="O16" s="82">
        <f t="shared" si="4"/>
        <v>5.888355818433855</v>
      </c>
      <c r="Q16" s="82">
        <f t="shared" si="5"/>
        <v>3153.888355818434</v>
      </c>
      <c r="S16">
        <v>3154</v>
      </c>
      <c r="U16" s="20">
        <v>6</v>
      </c>
      <c r="V16" s="21" t="s">
        <v>27</v>
      </c>
      <c r="W16" s="27">
        <v>3133</v>
      </c>
      <c r="X16" s="82">
        <f t="shared" si="6"/>
        <v>2.6277384506995003</v>
      </c>
      <c r="Y16" s="82">
        <f t="shared" si="7"/>
        <v>13.08613748448351</v>
      </c>
      <c r="AA16" s="82">
        <f t="shared" si="8"/>
        <v>3119.9138625155165</v>
      </c>
      <c r="AC16">
        <v>3120</v>
      </c>
      <c r="AE16" s="20">
        <v>6</v>
      </c>
      <c r="AF16" s="21" t="s">
        <v>27</v>
      </c>
      <c r="AG16" s="27">
        <v>3443.428671096345</v>
      </c>
      <c r="AH16" s="82">
        <f t="shared" si="9"/>
        <v>2.8599836901089977</v>
      </c>
      <c r="AI16" s="82">
        <f t="shared" si="10"/>
        <v>6.463563139646335</v>
      </c>
      <c r="AK16" s="82">
        <f t="shared" si="11"/>
        <v>3449.8922342359915</v>
      </c>
      <c r="AM16">
        <v>3450</v>
      </c>
    </row>
    <row r="17" spans="1:39" ht="15" customHeight="1">
      <c r="A17" s="20">
        <v>7</v>
      </c>
      <c r="B17" s="21" t="s">
        <v>28</v>
      </c>
      <c r="C17" s="23">
        <v>9271.768093271425</v>
      </c>
      <c r="D17" s="82">
        <f t="shared" si="0"/>
        <v>7.673852424799024</v>
      </c>
      <c r="E17" s="82">
        <f t="shared" si="1"/>
        <v>50.186994858185614</v>
      </c>
      <c r="G17" s="82">
        <f t="shared" si="2"/>
        <v>9321.95508812961</v>
      </c>
      <c r="I17">
        <v>9322</v>
      </c>
      <c r="K17" s="20">
        <v>7</v>
      </c>
      <c r="L17" s="21" t="s">
        <v>28</v>
      </c>
      <c r="M17" s="27">
        <v>11503</v>
      </c>
      <c r="N17" s="82">
        <f t="shared" si="3"/>
        <v>9.520549215043774</v>
      </c>
      <c r="O17" s="82">
        <f t="shared" si="4"/>
        <v>21.51644122599893</v>
      </c>
      <c r="Q17" s="82">
        <f t="shared" si="5"/>
        <v>11524.516441225998</v>
      </c>
      <c r="S17">
        <v>11525</v>
      </c>
      <c r="U17" s="20">
        <v>7</v>
      </c>
      <c r="V17" s="21" t="s">
        <v>28</v>
      </c>
      <c r="W17" s="27">
        <v>11606</v>
      </c>
      <c r="X17" s="82">
        <f t="shared" si="6"/>
        <v>9.734290602878518</v>
      </c>
      <c r="Y17" s="82">
        <f t="shared" si="7"/>
        <v>48.476767202335026</v>
      </c>
      <c r="AA17" s="82">
        <f t="shared" si="8"/>
        <v>11557.523232797665</v>
      </c>
      <c r="AC17">
        <v>11558</v>
      </c>
      <c r="AE17" s="20">
        <v>7</v>
      </c>
      <c r="AF17" s="21" t="s">
        <v>28</v>
      </c>
      <c r="AG17" s="27">
        <v>10187.86107696567</v>
      </c>
      <c r="AH17" s="82">
        <f t="shared" si="9"/>
        <v>8.461658219260052</v>
      </c>
      <c r="AI17" s="82">
        <f t="shared" si="10"/>
        <v>19.123347575527717</v>
      </c>
      <c r="AK17" s="82">
        <f t="shared" si="11"/>
        <v>10206.984424541197</v>
      </c>
      <c r="AM17">
        <v>10207</v>
      </c>
    </row>
    <row r="18" spans="1:39" ht="15" customHeight="1">
      <c r="A18" s="20">
        <v>8</v>
      </c>
      <c r="B18" s="21" t="s">
        <v>29</v>
      </c>
      <c r="C18" s="23">
        <v>14745</v>
      </c>
      <c r="D18" s="82">
        <f t="shared" si="0"/>
        <v>12.203816237139915</v>
      </c>
      <c r="E18" s="82">
        <f t="shared" si="1"/>
        <v>79.81295819089505</v>
      </c>
      <c r="G18" s="82">
        <f t="shared" si="2"/>
        <v>14824.812958190894</v>
      </c>
      <c r="I18">
        <v>14825</v>
      </c>
      <c r="K18" s="20">
        <v>8</v>
      </c>
      <c r="L18" s="21" t="s">
        <v>29</v>
      </c>
      <c r="M18" s="27">
        <v>17464</v>
      </c>
      <c r="N18" s="82">
        <f t="shared" si="3"/>
        <v>14.454218159743064</v>
      </c>
      <c r="O18" s="82">
        <f t="shared" si="4"/>
        <v>32.66653304101933</v>
      </c>
      <c r="Q18" s="82">
        <f t="shared" si="5"/>
        <v>17496.666533041018</v>
      </c>
      <c r="S18">
        <v>17497</v>
      </c>
      <c r="U18" s="20">
        <v>8</v>
      </c>
      <c r="V18" s="21" t="s">
        <v>29</v>
      </c>
      <c r="W18" s="27">
        <v>16942</v>
      </c>
      <c r="X18" s="82">
        <f t="shared" si="6"/>
        <v>14.209749387727715</v>
      </c>
      <c r="Y18" s="82">
        <f t="shared" si="7"/>
        <v>70.76455195088403</v>
      </c>
      <c r="AA18" s="82">
        <f t="shared" si="8"/>
        <v>16871.235448049116</v>
      </c>
      <c r="AC18">
        <v>16871</v>
      </c>
      <c r="AE18" s="20">
        <v>8</v>
      </c>
      <c r="AF18" s="21" t="s">
        <v>29</v>
      </c>
      <c r="AG18" s="27">
        <v>14473</v>
      </c>
      <c r="AH18" s="82">
        <f t="shared" si="9"/>
        <v>12.020735116249309</v>
      </c>
      <c r="AI18" s="82">
        <f t="shared" si="10"/>
        <v>27.166861362723438</v>
      </c>
      <c r="AK18" s="82">
        <f t="shared" si="11"/>
        <v>14500.166861362723</v>
      </c>
      <c r="AM18">
        <v>14500</v>
      </c>
    </row>
    <row r="19" spans="1:39" ht="15" customHeight="1">
      <c r="A19" s="20">
        <v>9</v>
      </c>
      <c r="B19" s="21" t="s">
        <v>30</v>
      </c>
      <c r="C19" s="23">
        <v>5439.74419329653</v>
      </c>
      <c r="D19" s="82">
        <f t="shared" si="0"/>
        <v>4.502247440626637</v>
      </c>
      <c r="E19" s="82">
        <f t="shared" si="1"/>
        <v>29.444698261698207</v>
      </c>
      <c r="G19" s="82">
        <f t="shared" si="2"/>
        <v>5469.1888915582285</v>
      </c>
      <c r="I19">
        <v>5469</v>
      </c>
      <c r="K19" s="20">
        <v>9</v>
      </c>
      <c r="L19" s="21" t="s">
        <v>30</v>
      </c>
      <c r="M19" s="27">
        <v>5271</v>
      </c>
      <c r="N19" s="82">
        <f t="shared" si="3"/>
        <v>4.362584970224788</v>
      </c>
      <c r="O19" s="82">
        <f t="shared" si="4"/>
        <v>9.85944203270802</v>
      </c>
      <c r="Q19" s="82">
        <f t="shared" si="5"/>
        <v>5280.859442032708</v>
      </c>
      <c r="S19">
        <v>5281</v>
      </c>
      <c r="U19" s="20">
        <v>9</v>
      </c>
      <c r="V19" s="21" t="s">
        <v>30</v>
      </c>
      <c r="W19" s="27">
        <v>5228</v>
      </c>
      <c r="X19" s="82">
        <f t="shared" si="6"/>
        <v>4.3848760358305094</v>
      </c>
      <c r="Y19" s="82">
        <f t="shared" si="7"/>
        <v>21.83668265843594</v>
      </c>
      <c r="AA19" s="82">
        <f t="shared" si="8"/>
        <v>5206.163317341564</v>
      </c>
      <c r="AC19">
        <v>5206</v>
      </c>
      <c r="AE19" s="20">
        <v>9</v>
      </c>
      <c r="AF19" s="21" t="s">
        <v>30</v>
      </c>
      <c r="AG19" s="50">
        <v>6306.069205426356</v>
      </c>
      <c r="AH19" s="82">
        <f t="shared" si="9"/>
        <v>5.237586370701788</v>
      </c>
      <c r="AI19" s="82">
        <f t="shared" si="10"/>
        <v>11.83694519778604</v>
      </c>
      <c r="AK19" s="82">
        <f t="shared" si="11"/>
        <v>6317.906150624142</v>
      </c>
      <c r="AM19">
        <v>6318</v>
      </c>
    </row>
    <row r="20" spans="1:39" ht="15" customHeight="1">
      <c r="A20" s="20">
        <v>10</v>
      </c>
      <c r="B20" s="21" t="s">
        <v>31</v>
      </c>
      <c r="C20" s="23">
        <v>8861.218520756258</v>
      </c>
      <c r="D20" s="82">
        <f t="shared" si="0"/>
        <v>7.334057813797909</v>
      </c>
      <c r="E20" s="82">
        <f t="shared" si="1"/>
        <v>47.96473810223833</v>
      </c>
      <c r="G20" s="82">
        <f t="shared" si="2"/>
        <v>8909.183258858497</v>
      </c>
      <c r="I20">
        <v>8909</v>
      </c>
      <c r="K20" s="20">
        <v>10</v>
      </c>
      <c r="L20" s="21" t="s">
        <v>31</v>
      </c>
      <c r="M20" s="27">
        <v>11868</v>
      </c>
      <c r="N20" s="82">
        <f t="shared" si="3"/>
        <v>9.822644360961446</v>
      </c>
      <c r="O20" s="82">
        <f t="shared" si="4"/>
        <v>22.19917625577287</v>
      </c>
      <c r="Q20" s="82">
        <f t="shared" si="5"/>
        <v>11890.199176255774</v>
      </c>
      <c r="S20">
        <v>11890</v>
      </c>
      <c r="U20" s="20">
        <v>10</v>
      </c>
      <c r="V20" s="21" t="s">
        <v>31</v>
      </c>
      <c r="W20" s="27">
        <v>11863</v>
      </c>
      <c r="X20" s="82">
        <f t="shared" si="6"/>
        <v>9.949843996376691</v>
      </c>
      <c r="Y20" s="82">
        <f t="shared" si="7"/>
        <v>49.550223101955915</v>
      </c>
      <c r="AA20" s="82">
        <f t="shared" si="8"/>
        <v>11813.449776898044</v>
      </c>
      <c r="AC20">
        <v>11813</v>
      </c>
      <c r="AE20" s="20">
        <v>10</v>
      </c>
      <c r="AF20" s="21" t="s">
        <v>31</v>
      </c>
      <c r="AG20" s="27">
        <v>8911.849047619047</v>
      </c>
      <c r="AH20" s="82">
        <f t="shared" si="9"/>
        <v>7.401850120737044</v>
      </c>
      <c r="AI20" s="82">
        <f t="shared" si="10"/>
        <v>16.72818127286572</v>
      </c>
      <c r="AK20" s="82">
        <f t="shared" si="11"/>
        <v>8928.577228891912</v>
      </c>
      <c r="AM20">
        <v>8928</v>
      </c>
    </row>
    <row r="21" spans="1:39" ht="15" customHeight="1">
      <c r="A21" s="20">
        <v>11</v>
      </c>
      <c r="B21" s="21" t="s">
        <v>32</v>
      </c>
      <c r="C21" s="23">
        <v>11242.74323045557</v>
      </c>
      <c r="D21" s="82">
        <f t="shared" si="0"/>
        <v>9.305145634847646</v>
      </c>
      <c r="E21" s="82">
        <f t="shared" si="1"/>
        <v>60.85565245190361</v>
      </c>
      <c r="G21" s="82">
        <f t="shared" si="2"/>
        <v>11303.598882907474</v>
      </c>
      <c r="I21">
        <v>11303</v>
      </c>
      <c r="K21" s="20">
        <v>11</v>
      </c>
      <c r="L21" s="21" t="s">
        <v>32</v>
      </c>
      <c r="M21" s="27">
        <v>16796</v>
      </c>
      <c r="N21" s="82">
        <f t="shared" si="3"/>
        <v>13.901342659817024</v>
      </c>
      <c r="O21" s="82">
        <f t="shared" si="4"/>
        <v>31.417034411186474</v>
      </c>
      <c r="Q21" s="82">
        <f t="shared" si="5"/>
        <v>16827.417034411188</v>
      </c>
      <c r="S21">
        <v>16827</v>
      </c>
      <c r="U21" s="20">
        <v>11</v>
      </c>
      <c r="V21" s="21" t="s">
        <v>32</v>
      </c>
      <c r="W21" s="27">
        <v>16870</v>
      </c>
      <c r="X21" s="82">
        <f t="shared" si="6"/>
        <v>14.149360888381924</v>
      </c>
      <c r="Y21" s="82">
        <f t="shared" si="7"/>
        <v>70.46381722414199</v>
      </c>
      <c r="AA21" s="82">
        <f t="shared" si="8"/>
        <v>16799.536182775857</v>
      </c>
      <c r="AC21">
        <v>16800</v>
      </c>
      <c r="AE21" s="20">
        <v>11</v>
      </c>
      <c r="AF21" s="21" t="s">
        <v>32</v>
      </c>
      <c r="AG21" s="27">
        <v>11013.890287929124</v>
      </c>
      <c r="AH21" s="82">
        <f t="shared" si="9"/>
        <v>9.14772733715379</v>
      </c>
      <c r="AI21" s="82">
        <f t="shared" si="10"/>
        <v>20.673863781967565</v>
      </c>
      <c r="AK21" s="82">
        <f t="shared" si="11"/>
        <v>11034.56415171109</v>
      </c>
      <c r="AM21">
        <v>11034</v>
      </c>
    </row>
    <row r="22" spans="1:39" ht="15" customHeight="1">
      <c r="A22" s="20">
        <v>12</v>
      </c>
      <c r="B22" s="21" t="s">
        <v>33</v>
      </c>
      <c r="C22" s="23">
        <v>4848.640612024752</v>
      </c>
      <c r="D22" s="82">
        <f t="shared" si="0"/>
        <v>4.013015871758812</v>
      </c>
      <c r="E22" s="82">
        <f t="shared" si="1"/>
        <v>26.24512380130263</v>
      </c>
      <c r="G22" s="82">
        <f t="shared" si="2"/>
        <v>4874.885735826055</v>
      </c>
      <c r="I22">
        <v>4875</v>
      </c>
      <c r="K22" s="20">
        <v>12</v>
      </c>
      <c r="L22" s="21" t="s">
        <v>33</v>
      </c>
      <c r="M22" s="27">
        <v>2543</v>
      </c>
      <c r="N22" s="82">
        <f t="shared" si="3"/>
        <v>2.1047341262154498</v>
      </c>
      <c r="O22" s="82">
        <f t="shared" si="4"/>
        <v>4.756699125246916</v>
      </c>
      <c r="Q22" s="82">
        <f t="shared" si="5"/>
        <v>2547.756699125247</v>
      </c>
      <c r="S22">
        <v>2548</v>
      </c>
      <c r="U22" s="20">
        <v>12</v>
      </c>
      <c r="V22" s="21" t="s">
        <v>33</v>
      </c>
      <c r="W22" s="27">
        <v>2670</v>
      </c>
      <c r="X22" s="82">
        <f t="shared" si="6"/>
        <v>2.2394068507397593</v>
      </c>
      <c r="Y22" s="82">
        <f t="shared" si="7"/>
        <v>11.152246116684001</v>
      </c>
      <c r="AA22" s="82">
        <f t="shared" si="8"/>
        <v>2658.847753883316</v>
      </c>
      <c r="AC22">
        <v>2659</v>
      </c>
      <c r="AE22" s="20">
        <v>12</v>
      </c>
      <c r="AF22" s="21" t="s">
        <v>33</v>
      </c>
      <c r="AG22" s="27">
        <v>3746.028518826135</v>
      </c>
      <c r="AH22" s="82">
        <f t="shared" si="9"/>
        <v>3.1113118608944035</v>
      </c>
      <c r="AI22" s="82">
        <f t="shared" si="10"/>
        <v>7.031564805621351</v>
      </c>
      <c r="AK22" s="82">
        <f t="shared" si="11"/>
        <v>3753.0600836317562</v>
      </c>
      <c r="AM22">
        <v>3753</v>
      </c>
    </row>
    <row r="23" spans="1:39" ht="15" customHeight="1">
      <c r="A23" s="20">
        <v>13</v>
      </c>
      <c r="B23" s="21" t="s">
        <v>34</v>
      </c>
      <c r="C23" s="23">
        <v>3535.222187276705</v>
      </c>
      <c r="D23" s="82">
        <f t="shared" si="0"/>
        <v>2.925954691826703</v>
      </c>
      <c r="E23" s="82">
        <f t="shared" si="1"/>
        <v>19.135743684546636</v>
      </c>
      <c r="G23" s="82">
        <f t="shared" si="2"/>
        <v>3554.3579309612514</v>
      </c>
      <c r="I23">
        <v>3554</v>
      </c>
      <c r="K23" s="20">
        <v>13</v>
      </c>
      <c r="L23" s="21" t="s">
        <v>34</v>
      </c>
      <c r="M23" s="27">
        <v>1257</v>
      </c>
      <c r="N23" s="82">
        <f t="shared" si="3"/>
        <v>1.04036602306442</v>
      </c>
      <c r="O23" s="82">
        <f t="shared" si="4"/>
        <v>2.3512272121255893</v>
      </c>
      <c r="Q23" s="82">
        <f t="shared" si="5"/>
        <v>1259.3512272121257</v>
      </c>
      <c r="S23">
        <v>1260</v>
      </c>
      <c r="U23" s="20">
        <v>13</v>
      </c>
      <c r="V23" s="21" t="s">
        <v>34</v>
      </c>
      <c r="W23" s="27">
        <v>1273</v>
      </c>
      <c r="X23" s="82">
        <f t="shared" si="6"/>
        <v>1.0677022175998927</v>
      </c>
      <c r="Y23" s="82">
        <f t="shared" si="7"/>
        <v>5.317157043647466</v>
      </c>
      <c r="AA23" s="82">
        <f t="shared" si="8"/>
        <v>1267.6828429563525</v>
      </c>
      <c r="AC23">
        <v>1268</v>
      </c>
      <c r="AE23" s="20">
        <v>13</v>
      </c>
      <c r="AF23" s="21" t="s">
        <v>34</v>
      </c>
      <c r="AG23" s="27">
        <v>2733.9421345514947</v>
      </c>
      <c r="AH23" s="82">
        <f t="shared" si="9"/>
        <v>2.2707105798795513</v>
      </c>
      <c r="AI23" s="82">
        <f t="shared" si="10"/>
        <v>5.131805910527786</v>
      </c>
      <c r="AK23" s="82">
        <f t="shared" si="11"/>
        <v>2739.0739404620226</v>
      </c>
      <c r="AM23">
        <v>2739</v>
      </c>
    </row>
    <row r="24" spans="1:39" ht="15" customHeight="1">
      <c r="A24" s="20">
        <v>14</v>
      </c>
      <c r="B24" s="21" t="s">
        <v>35</v>
      </c>
      <c r="C24" s="23">
        <v>1182.2642460458687</v>
      </c>
      <c r="D24" s="82">
        <f t="shared" si="0"/>
        <v>0.9785103833492407</v>
      </c>
      <c r="E24" s="82">
        <f t="shared" si="1"/>
        <v>6.3994579071040345</v>
      </c>
      <c r="G24" s="82">
        <f t="shared" si="2"/>
        <v>1188.6637039529728</v>
      </c>
      <c r="I24">
        <v>1189</v>
      </c>
      <c r="K24" s="20">
        <v>14</v>
      </c>
      <c r="L24" s="21" t="s">
        <v>35</v>
      </c>
      <c r="M24" s="27">
        <v>1358</v>
      </c>
      <c r="N24" s="82">
        <f t="shared" si="3"/>
        <v>1.1239594744005428</v>
      </c>
      <c r="O24" s="82">
        <f t="shared" si="4"/>
        <v>2.5401484121452267</v>
      </c>
      <c r="Q24" s="82">
        <f t="shared" si="5"/>
        <v>1360.5401484121453</v>
      </c>
      <c r="S24">
        <v>1361</v>
      </c>
      <c r="U24" s="20">
        <v>14</v>
      </c>
      <c r="V24" s="21" t="s">
        <v>35</v>
      </c>
      <c r="W24" s="27">
        <v>1251</v>
      </c>
      <c r="X24" s="82">
        <f t="shared" si="6"/>
        <v>1.049250176133123</v>
      </c>
      <c r="Y24" s="82">
        <f t="shared" si="7"/>
        <v>5.225265877142952</v>
      </c>
      <c r="AA24" s="82">
        <f t="shared" si="8"/>
        <v>1245.7747341228571</v>
      </c>
      <c r="AC24">
        <v>1246</v>
      </c>
      <c r="AE24" s="20">
        <v>14</v>
      </c>
      <c r="AF24" s="21" t="s">
        <v>35</v>
      </c>
      <c r="AG24" s="27">
        <v>1083.0767054263565</v>
      </c>
      <c r="AH24" s="82">
        <f t="shared" si="9"/>
        <v>0.8995631995101369</v>
      </c>
      <c r="AI24" s="82">
        <f t="shared" si="10"/>
        <v>2.0330128308929094</v>
      </c>
      <c r="AK24" s="82">
        <f t="shared" si="11"/>
        <v>1085.1097182572494</v>
      </c>
      <c r="AM24">
        <v>1085</v>
      </c>
    </row>
    <row r="25" spans="1:39" ht="15" customHeight="1">
      <c r="A25" s="20">
        <v>15</v>
      </c>
      <c r="B25" s="21" t="s">
        <v>36</v>
      </c>
      <c r="C25" s="23">
        <v>3100</v>
      </c>
      <c r="D25" s="82">
        <f t="shared" si="0"/>
        <v>2.565739595465157</v>
      </c>
      <c r="E25" s="82">
        <f t="shared" si="1"/>
        <v>16.779936954342126</v>
      </c>
      <c r="G25" s="82">
        <f t="shared" si="2"/>
        <v>3116.7799369543422</v>
      </c>
      <c r="I25">
        <v>3117</v>
      </c>
      <c r="K25" s="20">
        <v>15</v>
      </c>
      <c r="L25" s="21" t="s">
        <v>36</v>
      </c>
      <c r="M25" s="27">
        <v>1688</v>
      </c>
      <c r="N25" s="82">
        <f t="shared" si="3"/>
        <v>1.397086592627479</v>
      </c>
      <c r="O25" s="82">
        <f t="shared" si="4"/>
        <v>3.1574156993381024</v>
      </c>
      <c r="Q25" s="82">
        <f t="shared" si="5"/>
        <v>1691.1574156993381</v>
      </c>
      <c r="S25">
        <v>1691</v>
      </c>
      <c r="U25" s="20">
        <v>15</v>
      </c>
      <c r="V25" s="21" t="s">
        <v>36</v>
      </c>
      <c r="W25" s="27">
        <v>1586</v>
      </c>
      <c r="X25" s="82">
        <f t="shared" si="6"/>
        <v>1.3302244439225686</v>
      </c>
      <c r="Y25" s="82">
        <f t="shared" si="7"/>
        <v>6.624517730734391</v>
      </c>
      <c r="AA25" s="82">
        <f t="shared" si="8"/>
        <v>1579.3754822692656</v>
      </c>
      <c r="AC25">
        <v>1579</v>
      </c>
      <c r="AE25" s="20">
        <v>15</v>
      </c>
      <c r="AF25" s="21" t="s">
        <v>36</v>
      </c>
      <c r="AG25" s="27">
        <v>3100</v>
      </c>
      <c r="AH25" s="82">
        <f t="shared" si="9"/>
        <v>2.574744618280443</v>
      </c>
      <c r="AI25" s="82">
        <f t="shared" si="10"/>
        <v>5.818922837313802</v>
      </c>
      <c r="AK25" s="82">
        <f t="shared" si="11"/>
        <v>3105.818922837314</v>
      </c>
      <c r="AM25">
        <v>3106</v>
      </c>
    </row>
    <row r="26" spans="1:39" ht="15" customHeight="1">
      <c r="A26" s="20">
        <v>16</v>
      </c>
      <c r="B26" s="21" t="s">
        <v>37</v>
      </c>
      <c r="C26" s="23">
        <v>5692.909506744025</v>
      </c>
      <c r="D26" s="82">
        <f t="shared" si="0"/>
        <v>4.711781720920374</v>
      </c>
      <c r="E26" s="82">
        <f t="shared" si="1"/>
        <v>30.81505245481925</v>
      </c>
      <c r="G26" s="82">
        <f t="shared" si="2"/>
        <v>5723.724559198844</v>
      </c>
      <c r="I26">
        <v>5724</v>
      </c>
      <c r="K26" s="20">
        <v>16</v>
      </c>
      <c r="L26" s="21" t="s">
        <v>37</v>
      </c>
      <c r="M26" s="27">
        <v>3318</v>
      </c>
      <c r="N26" s="82">
        <f t="shared" si="3"/>
        <v>2.746169025081739</v>
      </c>
      <c r="O26" s="82">
        <f t="shared" si="4"/>
        <v>6.20634199668473</v>
      </c>
      <c r="Q26" s="82">
        <f t="shared" si="5"/>
        <v>3324.206341996685</v>
      </c>
      <c r="S26">
        <v>3324</v>
      </c>
      <c r="U26" s="20">
        <v>16</v>
      </c>
      <c r="V26" s="21" t="s">
        <v>37</v>
      </c>
      <c r="W26" s="27">
        <v>3251</v>
      </c>
      <c r="X26" s="82">
        <f t="shared" si="6"/>
        <v>2.726708491293991</v>
      </c>
      <c r="Y26" s="82">
        <f t="shared" si="7"/>
        <v>13.579008286644076</v>
      </c>
      <c r="AA26" s="82">
        <f t="shared" si="8"/>
        <v>3237.4209917133558</v>
      </c>
      <c r="AC26">
        <v>3237</v>
      </c>
      <c r="AE26" s="20">
        <v>16</v>
      </c>
      <c r="AF26" s="21" t="s">
        <v>37</v>
      </c>
      <c r="AG26" s="27">
        <v>5521.331744186046</v>
      </c>
      <c r="AH26" s="82">
        <f t="shared" si="9"/>
        <v>4.585812643252901</v>
      </c>
      <c r="AI26" s="82">
        <f t="shared" si="10"/>
        <v>10.363936573751557</v>
      </c>
      <c r="AK26" s="82">
        <f t="shared" si="11"/>
        <v>5531.695680759798</v>
      </c>
      <c r="AM26">
        <v>5532</v>
      </c>
    </row>
    <row r="27" spans="1:39" ht="15" customHeight="1">
      <c r="A27" s="20">
        <v>17</v>
      </c>
      <c r="B27" s="21" t="s">
        <v>38</v>
      </c>
      <c r="C27" s="23">
        <v>147.52157012047928</v>
      </c>
      <c r="D27" s="82">
        <f t="shared" si="0"/>
        <v>0.12209739794945267</v>
      </c>
      <c r="E27" s="82">
        <f t="shared" si="1"/>
        <v>0.7985169825894204</v>
      </c>
      <c r="G27" s="82">
        <f t="shared" si="2"/>
        <v>148.32008710306872</v>
      </c>
      <c r="I27">
        <v>148</v>
      </c>
      <c r="K27" s="20">
        <v>17</v>
      </c>
      <c r="L27" s="21" t="s">
        <v>38</v>
      </c>
      <c r="M27" s="27">
        <v>242</v>
      </c>
      <c r="N27" s="82">
        <f t="shared" si="3"/>
        <v>0.20029322003308644</v>
      </c>
      <c r="O27" s="82">
        <f t="shared" si="4"/>
        <v>0.4526626772747753</v>
      </c>
      <c r="Q27" s="82">
        <f t="shared" si="5"/>
        <v>242.4526626772748</v>
      </c>
      <c r="S27">
        <v>243</v>
      </c>
      <c r="U27" s="20">
        <v>17</v>
      </c>
      <c r="V27" s="21" t="s">
        <v>38</v>
      </c>
      <c r="W27" s="27">
        <v>262</v>
      </c>
      <c r="X27" s="82">
        <f t="shared" si="6"/>
        <v>0.21974703928607375</v>
      </c>
      <c r="Y27" s="82">
        <f t="shared" si="7"/>
        <v>1.0943402556446473</v>
      </c>
      <c r="AA27" s="82">
        <f t="shared" si="8"/>
        <v>260.9056597443554</v>
      </c>
      <c r="AC27">
        <v>261</v>
      </c>
      <c r="AE27" s="20">
        <v>17</v>
      </c>
      <c r="AF27" s="21" t="s">
        <v>38</v>
      </c>
      <c r="AG27" s="27">
        <v>171.56006090808415</v>
      </c>
      <c r="AH27" s="82">
        <f t="shared" si="9"/>
        <v>0.14249140114030798</v>
      </c>
      <c r="AI27" s="82">
        <f t="shared" si="10"/>
        <v>0.322030566577096</v>
      </c>
      <c r="AK27" s="82">
        <f t="shared" si="11"/>
        <v>171.88209147466125</v>
      </c>
      <c r="AM27">
        <v>172</v>
      </c>
    </row>
    <row r="28" spans="1:39" ht="15" customHeight="1">
      <c r="A28" s="20">
        <v>18</v>
      </c>
      <c r="B28" s="21" t="s">
        <v>39</v>
      </c>
      <c r="C28" s="23">
        <v>7441.200784067051</v>
      </c>
      <c r="D28" s="82">
        <f t="shared" si="0"/>
        <v>6.1587688675765175</v>
      </c>
      <c r="E28" s="82">
        <f t="shared" si="1"/>
        <v>40.278348393950424</v>
      </c>
      <c r="G28" s="82">
        <f t="shared" si="2"/>
        <v>7481.479132461001</v>
      </c>
      <c r="I28">
        <v>7481</v>
      </c>
      <c r="K28" s="20">
        <v>18</v>
      </c>
      <c r="L28" s="21" t="s">
        <v>39</v>
      </c>
      <c r="M28" s="27">
        <v>6214</v>
      </c>
      <c r="N28" s="82">
        <f t="shared" si="3"/>
        <v>5.143066402006608</v>
      </c>
      <c r="O28" s="82">
        <f t="shared" si="4"/>
        <v>11.623330068534933</v>
      </c>
      <c r="Q28" s="82">
        <f t="shared" si="5"/>
        <v>6225.623330068535</v>
      </c>
      <c r="S28">
        <v>6226</v>
      </c>
      <c r="U28" s="20">
        <v>18</v>
      </c>
      <c r="V28" s="21" t="s">
        <v>39</v>
      </c>
      <c r="W28" s="27">
        <v>6142</v>
      </c>
      <c r="X28" s="82">
        <f t="shared" si="6"/>
        <v>5.151474485859026</v>
      </c>
      <c r="Y28" s="82">
        <f t="shared" si="7"/>
        <v>25.65434293957795</v>
      </c>
      <c r="AA28" s="82">
        <f t="shared" si="8"/>
        <v>6116.345657060422</v>
      </c>
      <c r="AC28">
        <v>6116</v>
      </c>
      <c r="AE28" s="20">
        <v>18</v>
      </c>
      <c r="AF28" s="21" t="s">
        <v>39</v>
      </c>
      <c r="AG28" s="27">
        <v>7286.460957918051</v>
      </c>
      <c r="AH28" s="82">
        <f t="shared" si="9"/>
        <v>6.051863270229053</v>
      </c>
      <c r="AI28" s="82">
        <f t="shared" si="10"/>
        <v>13.677210990717661</v>
      </c>
      <c r="AK28" s="82">
        <f t="shared" si="11"/>
        <v>7300.138168908768</v>
      </c>
      <c r="AM28">
        <v>7300</v>
      </c>
    </row>
    <row r="29" spans="1:39" ht="15" customHeight="1">
      <c r="A29" s="20">
        <v>19</v>
      </c>
      <c r="B29" s="21" t="s">
        <v>40</v>
      </c>
      <c r="C29" s="23">
        <v>11277.764851614897</v>
      </c>
      <c r="D29" s="82">
        <f t="shared" si="0"/>
        <v>9.334131557462442</v>
      </c>
      <c r="E29" s="82">
        <f t="shared" si="1"/>
        <v>61.04522038580437</v>
      </c>
      <c r="G29" s="82">
        <f t="shared" si="2"/>
        <v>11338.8100720007</v>
      </c>
      <c r="I29">
        <v>11339</v>
      </c>
      <c r="K29" s="20">
        <v>19</v>
      </c>
      <c r="L29" s="21" t="s">
        <v>40</v>
      </c>
      <c r="M29" s="27">
        <v>13488</v>
      </c>
      <c r="N29" s="82">
        <f t="shared" si="3"/>
        <v>11.163450214075494</v>
      </c>
      <c r="O29" s="82">
        <f t="shared" si="4"/>
        <v>25.229397483810615</v>
      </c>
      <c r="Q29" s="82">
        <f t="shared" si="5"/>
        <v>13513.22939748381</v>
      </c>
      <c r="S29">
        <v>13513</v>
      </c>
      <c r="U29" s="20">
        <v>19</v>
      </c>
      <c r="V29" s="21" t="s">
        <v>40</v>
      </c>
      <c r="W29" s="27">
        <v>13147</v>
      </c>
      <c r="X29" s="82">
        <f t="shared" si="6"/>
        <v>11.026772234709968</v>
      </c>
      <c r="Y29" s="82">
        <f t="shared" si="7"/>
        <v>54.913325728855646</v>
      </c>
      <c r="AA29" s="82">
        <f t="shared" si="8"/>
        <v>13092.086674271144</v>
      </c>
      <c r="AC29">
        <v>13092</v>
      </c>
      <c r="AE29" s="20">
        <v>19</v>
      </c>
      <c r="AF29" s="21" t="s">
        <v>40</v>
      </c>
      <c r="AG29" s="27">
        <v>11975.297940199334</v>
      </c>
      <c r="AH29" s="82">
        <f t="shared" si="9"/>
        <v>9.946236749623584</v>
      </c>
      <c r="AI29" s="82">
        <f t="shared" si="10"/>
        <v>22.4784950541493</v>
      </c>
      <c r="AK29" s="82">
        <f t="shared" si="11"/>
        <v>11997.776435253483</v>
      </c>
      <c r="AM29">
        <v>11998</v>
      </c>
    </row>
    <row r="30" spans="1:39" ht="15" customHeight="1">
      <c r="A30" s="20">
        <v>20</v>
      </c>
      <c r="B30" s="21" t="s">
        <v>41</v>
      </c>
      <c r="C30" s="28">
        <v>55.75424381119488</v>
      </c>
      <c r="D30" s="82">
        <f t="shared" si="0"/>
        <v>0.0461454422456777</v>
      </c>
      <c r="E30" s="82">
        <f t="shared" si="1"/>
        <v>0.3017911922867322</v>
      </c>
      <c r="G30" s="82">
        <f t="shared" si="2"/>
        <v>56.05603500348162</v>
      </c>
      <c r="I30">
        <v>57</v>
      </c>
      <c r="K30" s="20">
        <v>20</v>
      </c>
      <c r="L30" s="21" t="s">
        <v>41</v>
      </c>
      <c r="M30" s="27">
        <v>119</v>
      </c>
      <c r="N30" s="82">
        <f t="shared" si="3"/>
        <v>0.09849129414850118</v>
      </c>
      <c r="O30" s="82">
        <f t="shared" si="4"/>
        <v>0.22259032477561266</v>
      </c>
      <c r="Q30" s="82">
        <f t="shared" si="5"/>
        <v>119.22259032477561</v>
      </c>
      <c r="S30">
        <v>119</v>
      </c>
      <c r="U30" s="20">
        <v>20</v>
      </c>
      <c r="V30" s="21" t="s">
        <v>41</v>
      </c>
      <c r="W30" s="27">
        <v>119</v>
      </c>
      <c r="X30" s="82">
        <f t="shared" si="6"/>
        <v>0.09980876975207166</v>
      </c>
      <c r="Y30" s="82">
        <f t="shared" si="7"/>
        <v>0.49704767336531686</v>
      </c>
      <c r="AA30" s="82">
        <f t="shared" si="8"/>
        <v>118.50295232663468</v>
      </c>
      <c r="AC30">
        <v>119</v>
      </c>
      <c r="AE30" s="20">
        <v>20</v>
      </c>
      <c r="AF30" s="21" t="s">
        <v>41</v>
      </c>
      <c r="AG30" s="27">
        <v>65.13215116279069</v>
      </c>
      <c r="AH30" s="82">
        <f t="shared" si="9"/>
        <v>0.054096340543039884</v>
      </c>
      <c r="AI30" s="82">
        <f t="shared" si="10"/>
        <v>0.12225772962727013</v>
      </c>
      <c r="AK30" s="82">
        <f t="shared" si="11"/>
        <v>65.25440889241796</v>
      </c>
      <c r="AM30">
        <v>65</v>
      </c>
    </row>
    <row r="31" spans="1:39" ht="12.75">
      <c r="A31" s="30"/>
      <c r="B31" s="31" t="s">
        <v>42</v>
      </c>
      <c r="C31" s="32">
        <f>SUM(C11:C30)</f>
        <v>120822.8615826457</v>
      </c>
      <c r="D31" s="82">
        <f>SUM(D11:D30)</f>
        <v>99.99999999999999</v>
      </c>
      <c r="E31" s="82">
        <f>SUM(E11:E30)</f>
        <v>653.9999999999998</v>
      </c>
      <c r="G31" s="82">
        <f>SUM(G11:G30)</f>
        <v>121476.8615826457</v>
      </c>
      <c r="I31">
        <f>SUM(I11:I30)</f>
        <v>121477</v>
      </c>
      <c r="K31" s="30"/>
      <c r="L31" s="31" t="s">
        <v>42</v>
      </c>
      <c r="M31" s="32">
        <f>SUM(M11:M30)</f>
        <v>120400</v>
      </c>
      <c r="N31" s="82">
        <f>SUM(N11:N30)</f>
        <v>99.6500152561306</v>
      </c>
      <c r="O31" s="82">
        <f t="shared" si="4"/>
        <v>225.2090344788552</v>
      </c>
      <c r="Q31" s="82">
        <f>SUM(Q11:Q30)</f>
        <v>120625.20903447887</v>
      </c>
      <c r="S31">
        <f>SUM(S11:S30)</f>
        <v>120626</v>
      </c>
      <c r="U31" s="30"/>
      <c r="V31" s="31" t="s">
        <v>42</v>
      </c>
      <c r="W31" s="32">
        <f>SUM(W11:W30)</f>
        <v>119228</v>
      </c>
      <c r="X31" s="82">
        <f>SUM(X11:X30)</f>
        <v>100</v>
      </c>
      <c r="Y31" s="82">
        <f>SUM(Y11:Y30)</f>
        <v>498</v>
      </c>
      <c r="AA31" s="82">
        <f>SUM(AA11:AA30)</f>
        <v>118729.99999999999</v>
      </c>
      <c r="AC31">
        <f>SUM(AC11:AC30)</f>
        <v>118730</v>
      </c>
      <c r="AE31" s="30"/>
      <c r="AF31" s="31" t="s">
        <v>42</v>
      </c>
      <c r="AG31" s="32">
        <f>SUM(AG11:AG30)</f>
        <v>120400.29049833887</v>
      </c>
      <c r="AH31" s="82">
        <f>SUM(AH11:AH30)</f>
        <v>100</v>
      </c>
      <c r="AI31" s="82">
        <f>SUM(AI11:AI30)</f>
        <v>226</v>
      </c>
      <c r="AK31" s="82">
        <f>SUM(AK11:AK30)</f>
        <v>120626.29049833889</v>
      </c>
      <c r="AM31">
        <f>SUM(AM11:AM30)</f>
        <v>120626</v>
      </c>
    </row>
    <row r="33" spans="3:33" ht="15.75">
      <c r="C33" s="27">
        <v>121477</v>
      </c>
      <c r="M33">
        <v>120626</v>
      </c>
      <c r="W33">
        <v>118730</v>
      </c>
      <c r="AG33" s="84">
        <v>120626</v>
      </c>
    </row>
    <row r="34" spans="3:33" ht="12.75">
      <c r="C34" s="83">
        <f>+C33-C31</f>
        <v>654.1384173543047</v>
      </c>
      <c r="M34" s="83">
        <f>+M33-M31</f>
        <v>226</v>
      </c>
      <c r="W34" s="83">
        <f>+W31-W33</f>
        <v>498</v>
      </c>
      <c r="AG34" s="83">
        <f>+AG33-AG31</f>
        <v>225.70950166112743</v>
      </c>
    </row>
  </sheetData>
  <sheetProtection/>
  <mergeCells count="12">
    <mergeCell ref="AG8:AG10"/>
    <mergeCell ref="AH8:AH10"/>
    <mergeCell ref="A8:B10"/>
    <mergeCell ref="C8:C10"/>
    <mergeCell ref="D8:D10"/>
    <mergeCell ref="K8:L10"/>
    <mergeCell ref="M8:M10"/>
    <mergeCell ref="N8:N10"/>
    <mergeCell ref="U8:V10"/>
    <mergeCell ref="W8:W10"/>
    <mergeCell ref="X8:X10"/>
    <mergeCell ref="AE8:A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Nezambrano</dc:creator>
  <cp:keywords/>
  <dc:description/>
  <cp:lastModifiedBy>Jgonzalez</cp:lastModifiedBy>
  <dcterms:created xsi:type="dcterms:W3CDTF">2013-01-28T13:54:54Z</dcterms:created>
  <dcterms:modified xsi:type="dcterms:W3CDTF">2013-02-28T21:09:34Z</dcterms:modified>
  <cp:category/>
  <cp:version/>
  <cp:contentType/>
  <cp:contentStatus/>
</cp:coreProperties>
</file>